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12" yWindow="120" windowWidth="12408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<sst xmlns="http://schemas.openxmlformats.org/spreadsheetml/2006/main" count="375" uniqueCount="164">
  <si>
    <t>日付</t>
  </si>
  <si>
    <t>備考</t>
  </si>
  <si>
    <t>距離</t>
  </si>
  <si>
    <t>ﾄｰﾀﾙ</t>
  </si>
  <si>
    <t>ﾄﾘｯﾌﾟ</t>
  </si>
  <si>
    <t>量</t>
  </si>
  <si>
    <t>給油</t>
  </si>
  <si>
    <t>燃費</t>
  </si>
  <si>
    <t>ﾒｰﾀｰ</t>
  </si>
  <si>
    <t>ﾄｰﾀﾙ</t>
  </si>
  <si>
    <t>新車購入　なすオート</t>
  </si>
  <si>
    <t>ｶﾞｿﾘﾝ</t>
  </si>
  <si>
    <t>単価</t>
  </si>
  <si>
    <t>実燃費</t>
  </si>
  <si>
    <t>店舗</t>
  </si>
  <si>
    <t>給油量</t>
  </si>
  <si>
    <t>給油店舗名　AES:ｱﾑｽﾞｴﾅｼﾞｰｴﾎﾟｯｸ新庄ｾﾙﾌSS　SFK:ｾﾙﾌｨｯｸｽ紀三井寺SS</t>
  </si>
  <si>
    <t>実</t>
  </si>
  <si>
    <t>価</t>
  </si>
  <si>
    <t>単</t>
  </si>
  <si>
    <t>AES</t>
  </si>
  <si>
    <t>Ｇターボ４ＷＤ</t>
  </si>
  <si>
    <t>ﾒｰﾀｰ燃費</t>
  </si>
  <si>
    <t>二代目ハスラー燃費記録</t>
  </si>
  <si>
    <t>チカノ</t>
  </si>
  <si>
    <t>新宮、通勤</t>
  </si>
  <si>
    <t>SFK</t>
  </si>
  <si>
    <t>十津川、新宮、岩出、和歌山</t>
  </si>
  <si>
    <t>和歌山、通勤</t>
  </si>
  <si>
    <t>日置川、通勤、本宮、通勤</t>
  </si>
  <si>
    <t>通勤、本宮、和気、通勤</t>
  </si>
  <si>
    <t>通勤、和歌山、千早赤阪、高野山</t>
  </si>
  <si>
    <t>WES</t>
  </si>
  <si>
    <t>通勤、串本大島、通勤</t>
  </si>
  <si>
    <t>通勤、大阪</t>
  </si>
  <si>
    <t>大阪、大分、通勤</t>
  </si>
  <si>
    <t>ｾﾙﾌ南港ﾎﾟｰﾄﾀｳﾝ</t>
  </si>
  <si>
    <t>通勤</t>
  </si>
  <si>
    <t>通勤、串本、紀北、尾鷲、五條市大塔町、通勤</t>
  </si>
  <si>
    <t>通勤、小木森滝、小木森</t>
  </si>
  <si>
    <t>通勤、清五郎、女王、通勤</t>
  </si>
  <si>
    <t>通勤、広見川、通勤</t>
  </si>
  <si>
    <t>有田川SS</t>
  </si>
  <si>
    <t>通勤、徳島</t>
  </si>
  <si>
    <t>有田川、通勤、和歌山</t>
  </si>
  <si>
    <t>和歌山、尾鷲、龍神、通勤</t>
  </si>
  <si>
    <t>通勤、有田川</t>
  </si>
  <si>
    <t>新居浜坂井SS</t>
  </si>
  <si>
    <t>有田川、香川、徳島、新居浜</t>
  </si>
  <si>
    <t>新居浜、高知、西予、徳島</t>
  </si>
  <si>
    <t>とくしま空港SS</t>
  </si>
  <si>
    <t>徳島、野中、龍神、通勤</t>
  </si>
  <si>
    <t>通勤、下北山、通勤、和歌山</t>
  </si>
  <si>
    <t>通勤、下柳瀬、通勤、和歌山</t>
  </si>
  <si>
    <t>和歌山、通勤、摂津、有田川</t>
  </si>
  <si>
    <t>有田川、通勤</t>
  </si>
  <si>
    <t>尾鷲浜口</t>
  </si>
  <si>
    <t>通勤、尾鷲</t>
  </si>
  <si>
    <t>セルフ仁木</t>
  </si>
  <si>
    <t>尾鷲、岡崎</t>
  </si>
  <si>
    <t>ﾍﾞｽﾄﾌﾟﾗｲｽ新城店</t>
  </si>
  <si>
    <t>岡崎、豊田、設楽、新城</t>
  </si>
  <si>
    <t>新城、通勤</t>
  </si>
  <si>
    <t>尾鷲、山梨</t>
  </si>
  <si>
    <t>丸大万沢SS</t>
  </si>
  <si>
    <t>Uny日進</t>
  </si>
  <si>
    <t>山梨、名古屋、日進</t>
  </si>
  <si>
    <t>日進、通勤</t>
  </si>
  <si>
    <t>有田川、綾部、有田川</t>
  </si>
  <si>
    <t>宇佐見京橋ＩＣ店</t>
  </si>
  <si>
    <t>有田川、通勤、神戸</t>
  </si>
  <si>
    <t>ＪＡ星雲橋ＳＳ</t>
  </si>
  <si>
    <t>宮崎、えびの、都濃、高千穂</t>
  </si>
  <si>
    <t>高千穂、高森、竹田、別府、有田川</t>
  </si>
  <si>
    <t>ｾﾙﾌｨｯｸｽ熊野SS</t>
  </si>
  <si>
    <t>通勤、熊野</t>
  </si>
  <si>
    <t>熊野、郡上</t>
  </si>
  <si>
    <t>郡上、通勤</t>
  </si>
  <si>
    <t>郡上白鳥SS</t>
  </si>
  <si>
    <t>AES</t>
  </si>
  <si>
    <t>通勤、和歌山、通勤、和歌山</t>
  </si>
  <si>
    <t>通勤、室生、木梶、通勤</t>
  </si>
  <si>
    <t>中垣</t>
  </si>
  <si>
    <t>通勤、大阪、通勤、熊野</t>
  </si>
  <si>
    <t>熊野、豊川、名古屋、防府、通勤</t>
  </si>
  <si>
    <t>熊野、高山</t>
  </si>
  <si>
    <t>ｾﾙﾌ高山三福寺</t>
  </si>
  <si>
    <t>高山、田辺</t>
  </si>
  <si>
    <t>通勤、道湯川、広見川</t>
  </si>
  <si>
    <t>通勤、龍神</t>
  </si>
  <si>
    <t>通勤、有田川</t>
  </si>
  <si>
    <t>有田川、徳島上勝、徳島</t>
  </si>
  <si>
    <t>徳島、川湯、通勤</t>
  </si>
  <si>
    <t>給油店舗名　AES:ｱﾑｽﾞｴﾅｼﾞｰｴﾎﾟｯｸ新庄ｾﾙﾌSS　SFK:ｾﾙﾌｨｯｸｽ紀三井寺SS AEA:ｱﾑｽﾞｴﾅｼﾞｰ朝来</t>
  </si>
  <si>
    <t>AEA</t>
  </si>
  <si>
    <t>通勤、和歌山、古座、通勤</t>
  </si>
  <si>
    <t>通勤、大阪、通勤</t>
  </si>
  <si>
    <t>JA田代SS</t>
  </si>
  <si>
    <t>熊野、嬬恋</t>
  </si>
  <si>
    <t>JA仙南</t>
  </si>
  <si>
    <t>ペトラス天王店</t>
  </si>
  <si>
    <t>セルフ由利本荘</t>
  </si>
  <si>
    <t>潟上、森吉、奥入瀬、由利本荘</t>
  </si>
  <si>
    <t>セルフ柿崎SS</t>
  </si>
  <si>
    <t>由利本荘、鈴ヶ滝、上越</t>
  </si>
  <si>
    <t>嬬恋、七ヶ宿、白石</t>
  </si>
  <si>
    <t>白石、女神三滝、潟上</t>
  </si>
  <si>
    <t>上越、一宮</t>
  </si>
  <si>
    <t>一宮、通勤</t>
  </si>
  <si>
    <t>セルフ22高田東</t>
  </si>
  <si>
    <t>南丹石油</t>
  </si>
  <si>
    <t>有田川、芦屋、豊岡</t>
  </si>
  <si>
    <t>豊岡、通勤</t>
  </si>
  <si>
    <t>AEA</t>
  </si>
  <si>
    <t>通勤、野迫川、高野龍神スカイライン、通勤</t>
  </si>
  <si>
    <t>徳島、高知</t>
  </si>
  <si>
    <t>高知スタンダード</t>
  </si>
  <si>
    <t>高知、野中</t>
  </si>
  <si>
    <t>SFK</t>
  </si>
  <si>
    <t>通勤、和歌山</t>
  </si>
  <si>
    <t>徳島、通勤</t>
  </si>
  <si>
    <t>SF熊野</t>
  </si>
  <si>
    <t>熊野、伊勢、紀北、通勤</t>
  </si>
  <si>
    <t>通勤　オイル交換　エレメント交換</t>
  </si>
  <si>
    <t>通勤、和歌山、通勤</t>
  </si>
  <si>
    <t>セルフ丸亀田村町SS</t>
  </si>
  <si>
    <t>野中、岡山、丸亀</t>
  </si>
  <si>
    <t>丸亀、宇和島</t>
  </si>
  <si>
    <t>赤松石油宇和島南</t>
  </si>
  <si>
    <t>宇和島、徳島</t>
  </si>
  <si>
    <t>徳島、野中</t>
  </si>
  <si>
    <t>野中、徳島</t>
  </si>
  <si>
    <t>徳島、野中、通勤</t>
  </si>
  <si>
    <t>野中、神河</t>
  </si>
  <si>
    <t>神河、通勤</t>
  </si>
  <si>
    <t>粟賀ＳＳ</t>
  </si>
  <si>
    <t>熊野、王滝、松本</t>
  </si>
  <si>
    <t>松本、大町、松本</t>
  </si>
  <si>
    <t>SKYｴﾅｼﾞｰ　松本市</t>
  </si>
  <si>
    <t>新村SS 松本市</t>
  </si>
  <si>
    <t>松本、喬木村、恵那、熊野</t>
  </si>
  <si>
    <t>熊野、通勤</t>
  </si>
  <si>
    <t>通勤、紀北、熊野</t>
  </si>
  <si>
    <t>熊野、通勤、有田川</t>
  </si>
  <si>
    <t>有田川、滋賀、近露</t>
  </si>
  <si>
    <t>近露、通勤</t>
  </si>
  <si>
    <t>徳島、宍粟市、多可町、野中</t>
  </si>
  <si>
    <t>氷上ｲﾝﾀｰｾﾙﾌ</t>
  </si>
  <si>
    <t>通勤、綾部、篠山、丹波氷上</t>
  </si>
  <si>
    <t>ｾﾙﾌ神崎</t>
  </si>
  <si>
    <t>丹波氷上、加美町、朝来、神河</t>
  </si>
  <si>
    <t>高山、飛騨、通勤</t>
  </si>
  <si>
    <t>徳島、和歌山、通勤</t>
  </si>
  <si>
    <t>野迫川、通勤</t>
  </si>
  <si>
    <t>通勤、丹波市</t>
  </si>
  <si>
    <t>ｾﾙﾌﾋﾟｭｱ丹波春口</t>
  </si>
  <si>
    <t>丹波市、香美町、田辺市</t>
  </si>
  <si>
    <t>SFKU</t>
  </si>
  <si>
    <t>熊野、飯田</t>
  </si>
  <si>
    <t>飯田、野中</t>
  </si>
  <si>
    <t>飯田インター</t>
  </si>
  <si>
    <t>高知、徳島</t>
  </si>
  <si>
    <t>高知塚の原SS</t>
  </si>
  <si>
    <t>三知子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</si>
</sst>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 "/>
    <numFmt numFmtId="178" formatCode="#,##0.00_ "/>
    <numFmt numFmtId="179" formatCode="#,##0_ "/>
    <numFmt numFmtId="180" formatCode="#,##0.0_ "/>
    <numFmt numFmtId="181" formatCode="0_ "/>
    <numFmt numFmtId="182" formatCode="#,##0.00_);[Red]\(#,##0.00\)"/>
    <numFmt numFmtId="183" formatCode="0.0_ "/>
  </numFmts>
  <fonts count="43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6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179" fontId="1" fillId="28" borderId="0" xfId="0" applyNumberFormat="1" applyFont="1" applyFill="1" applyAlignment="1">
      <alignment vertical="center"/>
    </xf>
    <xf numFmtId="179" fontId="1" fillId="28" borderId="11" xfId="0" applyNumberFormat="1" applyFont="1" applyFill="1" applyBorder="1" applyAlignment="1">
      <alignment vertical="center"/>
    </xf>
    <xf numFmtId="179" fontId="1" fillId="28" borderId="14" xfId="0" applyNumberFormat="1" applyFont="1" applyFill="1" applyBorder="1" applyAlignment="1">
      <alignment vertical="center"/>
    </xf>
    <xf numFmtId="178" fontId="1" fillId="28" borderId="0" xfId="0" applyNumberFormat="1" applyFont="1" applyFill="1" applyAlignment="1">
      <alignment vertical="center"/>
    </xf>
    <xf numFmtId="178" fontId="1" fillId="28" borderId="11" xfId="0" applyNumberFormat="1" applyFont="1" applyFill="1" applyBorder="1" applyAlignment="1">
      <alignment vertical="center"/>
    </xf>
    <xf numFmtId="178" fontId="1" fillId="28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80" fontId="1" fillId="0" borderId="16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81" fontId="5" fillId="0" borderId="22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/>
    </xf>
    <xf numFmtId="181" fontId="5" fillId="0" borderId="24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78" fontId="5" fillId="0" borderId="16" xfId="0" applyNumberFormat="1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 horizontal="center"/>
    </xf>
    <xf numFmtId="179" fontId="5" fillId="0" borderId="17" xfId="0" applyNumberFormat="1" applyFont="1" applyFill="1" applyBorder="1" applyAlignment="1">
      <alignment horizontal="center" vertical="top"/>
    </xf>
    <xf numFmtId="180" fontId="5" fillId="0" borderId="17" xfId="0" applyNumberFormat="1" applyFont="1" applyFill="1" applyBorder="1" applyAlignment="1">
      <alignment horizontal="center" vertical="top"/>
    </xf>
    <xf numFmtId="178" fontId="5" fillId="0" borderId="17" xfId="0" applyNumberFormat="1" applyFont="1" applyFill="1" applyBorder="1" applyAlignment="1">
      <alignment horizontal="center" vertical="top"/>
    </xf>
    <xf numFmtId="181" fontId="5" fillId="0" borderId="26" xfId="0" applyNumberFormat="1" applyFont="1" applyFill="1" applyBorder="1" applyAlignment="1">
      <alignment horizontal="center" vertical="top"/>
    </xf>
    <xf numFmtId="180" fontId="1" fillId="0" borderId="0" xfId="0" applyNumberFormat="1" applyFont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78" fontId="1" fillId="0" borderId="0" xfId="0" applyNumberFormat="1" applyFont="1" applyFill="1" applyAlignment="1">
      <alignment horizontal="right"/>
    </xf>
    <xf numFmtId="178" fontId="1" fillId="33" borderId="16" xfId="0" applyNumberFormat="1" applyFont="1" applyFill="1" applyBorder="1" applyAlignment="1">
      <alignment horizontal="center" vertical="center"/>
    </xf>
    <xf numFmtId="178" fontId="1" fillId="33" borderId="17" xfId="0" applyNumberFormat="1" applyFont="1" applyFill="1" applyBorder="1" applyAlignment="1">
      <alignment horizontal="center" vertical="center"/>
    </xf>
    <xf numFmtId="179" fontId="42" fillId="0" borderId="0" xfId="0" applyNumberFormat="1" applyFont="1" applyFill="1" applyAlignment="1">
      <alignment horizontal="center" vertical="center"/>
    </xf>
    <xf numFmtId="180" fontId="1" fillId="3" borderId="16" xfId="0" applyNumberFormat="1" applyFont="1" applyFill="1" applyBorder="1" applyAlignment="1">
      <alignment horizontal="center" vertical="center"/>
    </xf>
    <xf numFmtId="178" fontId="1" fillId="3" borderId="17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3" borderId="11" xfId="0" applyNumberFormat="1" applyFont="1" applyFill="1" applyBorder="1" applyAlignment="1">
      <alignment horizontal="center" vertical="center"/>
    </xf>
    <xf numFmtId="178" fontId="1" fillId="33" borderId="11" xfId="0" applyNumberFormat="1" applyFont="1" applyFill="1" applyBorder="1" applyAlignment="1">
      <alignment horizontal="center" vertical="center"/>
    </xf>
    <xf numFmtId="178" fontId="1" fillId="3" borderId="14" xfId="0" applyNumberFormat="1" applyFont="1" applyFill="1" applyBorder="1" applyAlignment="1">
      <alignment horizontal="center" vertical="center"/>
    </xf>
    <xf numFmtId="178" fontId="1" fillId="33" borderId="14" xfId="0" applyNumberFormat="1" applyFont="1" applyFill="1" applyBorder="1" applyAlignment="1">
      <alignment horizontal="center" vertical="center"/>
    </xf>
    <xf numFmtId="178" fontId="1" fillId="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178" fontId="1" fillId="33" borderId="27" xfId="0" applyNumberFormat="1" applyFont="1" applyFill="1" applyBorder="1" applyAlignment="1">
      <alignment horizontal="center" vertical="center"/>
    </xf>
    <xf numFmtId="182" fontId="1" fillId="0" borderId="0" xfId="0" applyNumberFormat="1" applyFont="1" applyAlignment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3" fontId="1" fillId="0" borderId="16" xfId="0" applyNumberFormat="1" applyFont="1" applyBorder="1" applyAlignment="1">
      <alignment horizontal="center" vertical="center"/>
    </xf>
    <xf numFmtId="183" fontId="1" fillId="0" borderId="17" xfId="0" applyNumberFormat="1" applyFont="1" applyBorder="1" applyAlignment="1">
      <alignment horizontal="center" vertical="center"/>
    </xf>
    <xf numFmtId="183" fontId="1" fillId="0" borderId="0" xfId="0" applyNumberFormat="1" applyFont="1" applyAlignment="1">
      <alignment horizontal="right" vertical="center"/>
    </xf>
    <xf numFmtId="183" fontId="1" fillId="0" borderId="11" xfId="0" applyNumberFormat="1" applyFont="1" applyBorder="1" applyAlignment="1">
      <alignment horizontal="right" vertical="center"/>
    </xf>
    <xf numFmtId="183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showGridLines="0" tabSelected="1" zoomScalePageLayoutView="0" workbookViewId="0" topLeftCell="A1">
      <pane ySplit="4" topLeftCell="A141" activePane="bottomLeft" state="frozen"/>
      <selection pane="topLeft" activeCell="A1" sqref="A1"/>
      <selection pane="bottomLeft" activeCell="L164" sqref="L164"/>
    </sheetView>
  </sheetViews>
  <sheetFormatPr defaultColWidth="9.625" defaultRowHeight="15" customHeight="1"/>
  <cols>
    <col min="1" max="1" width="9.625" style="1" customWidth="1"/>
    <col min="2" max="2" width="9.625" style="21" customWidth="1"/>
    <col min="3" max="3" width="9.75390625" style="3" customWidth="1"/>
    <col min="4" max="4" width="9.75390625" style="2" customWidth="1"/>
    <col min="5" max="5" width="12.625" style="24" customWidth="1"/>
    <col min="6" max="6" width="7.75390625" style="3" customWidth="1"/>
    <col min="7" max="7" width="8.125" style="86" customWidth="1"/>
    <col min="8" max="8" width="8.125" style="87" customWidth="1"/>
    <col min="9" max="9" width="9.625" style="87" customWidth="1"/>
    <col min="10" max="10" width="21.625" style="72" customWidth="1"/>
    <col min="11" max="11" width="7.625" style="94" customWidth="1"/>
    <col min="12" max="12" width="45.625" style="4" customWidth="1"/>
    <col min="13" max="13" width="9.625" style="2" customWidth="1"/>
    <col min="14" max="15" width="15.625" style="89" hidden="1" customWidth="1"/>
    <col min="16" max="16384" width="9.625" style="5" customWidth="1"/>
  </cols>
  <sheetData>
    <row r="1" spans="2:9" ht="19.5" customHeight="1">
      <c r="B1" s="18"/>
      <c r="C1" s="27"/>
      <c r="D1" s="28"/>
      <c r="E1" s="28"/>
      <c r="F1" s="27"/>
      <c r="G1" s="78" t="s">
        <v>23</v>
      </c>
      <c r="H1" s="81"/>
      <c r="I1" s="81"/>
    </row>
    <row r="2" spans="2:12" ht="15" customHeight="1">
      <c r="B2" s="18" t="s">
        <v>21</v>
      </c>
      <c r="C2" s="27"/>
      <c r="D2" s="28"/>
      <c r="E2" s="28"/>
      <c r="F2" s="28"/>
      <c r="G2" s="81"/>
      <c r="H2" s="81"/>
      <c r="I2" s="81"/>
      <c r="L2" s="75" t="s">
        <v>93</v>
      </c>
    </row>
    <row r="3" spans="1:14" ht="15" customHeight="1">
      <c r="A3" s="100" t="s">
        <v>0</v>
      </c>
      <c r="B3" s="19" t="s">
        <v>3</v>
      </c>
      <c r="C3" s="29" t="s">
        <v>4</v>
      </c>
      <c r="D3" s="30" t="s">
        <v>6</v>
      </c>
      <c r="E3" s="19" t="s">
        <v>3</v>
      </c>
      <c r="F3" s="29" t="s">
        <v>8</v>
      </c>
      <c r="G3" s="79" t="s">
        <v>4</v>
      </c>
      <c r="H3" s="76" t="s">
        <v>9</v>
      </c>
      <c r="I3" s="88" t="s">
        <v>13</v>
      </c>
      <c r="J3" s="16" t="s">
        <v>6</v>
      </c>
      <c r="K3" s="92" t="s">
        <v>11</v>
      </c>
      <c r="L3" s="98" t="s">
        <v>1</v>
      </c>
      <c r="N3" s="90" t="s">
        <v>3</v>
      </c>
    </row>
    <row r="4" spans="1:15" s="7" customFormat="1" ht="15" customHeight="1">
      <c r="A4" s="101"/>
      <c r="B4" s="20" t="s">
        <v>2</v>
      </c>
      <c r="C4" s="31" t="s">
        <v>2</v>
      </c>
      <c r="D4" s="32" t="s">
        <v>5</v>
      </c>
      <c r="E4" s="32" t="s">
        <v>15</v>
      </c>
      <c r="F4" s="31" t="s">
        <v>7</v>
      </c>
      <c r="G4" s="80" t="s">
        <v>13</v>
      </c>
      <c r="H4" s="77" t="s">
        <v>13</v>
      </c>
      <c r="I4" s="88" t="s">
        <v>22</v>
      </c>
      <c r="J4" s="17" t="s">
        <v>14</v>
      </c>
      <c r="K4" s="93" t="s">
        <v>12</v>
      </c>
      <c r="L4" s="99"/>
      <c r="M4" s="6"/>
      <c r="N4" s="90" t="s">
        <v>13</v>
      </c>
      <c r="O4" s="91"/>
    </row>
    <row r="5" spans="1:12" ht="15" customHeight="1">
      <c r="A5" s="8">
        <v>42615</v>
      </c>
      <c r="B5" s="22">
        <v>20</v>
      </c>
      <c r="C5" s="10"/>
      <c r="D5" s="9">
        <v>16.47</v>
      </c>
      <c r="E5" s="25"/>
      <c r="F5" s="10"/>
      <c r="G5" s="82"/>
      <c r="H5" s="83"/>
      <c r="I5" s="83"/>
      <c r="J5" s="73" t="s">
        <v>20</v>
      </c>
      <c r="K5" s="95">
        <v>114</v>
      </c>
      <c r="L5" s="11" t="s">
        <v>10</v>
      </c>
    </row>
    <row r="6" spans="1:15" ht="15" customHeight="1">
      <c r="A6" s="12">
        <v>42622</v>
      </c>
      <c r="B6" s="23">
        <f>IF(A6="","",B5+C6)</f>
        <v>576</v>
      </c>
      <c r="C6" s="14">
        <v>556</v>
      </c>
      <c r="D6" s="13">
        <v>23.27</v>
      </c>
      <c r="E6" s="26">
        <f>IF(D6=0,"",(E5+D6))</f>
        <v>23.27</v>
      </c>
      <c r="F6" s="14">
        <v>22.6</v>
      </c>
      <c r="G6" s="84">
        <f>IF(C6="","",C6/D6)</f>
        <v>23.893425010743446</v>
      </c>
      <c r="H6" s="85">
        <f>IF(C6="","",(B6-20)/E6)</f>
        <v>23.893425010743446</v>
      </c>
      <c r="I6" s="85">
        <f>IF(N6=0,0,N6/O6)</f>
        <v>1.0572311951656392</v>
      </c>
      <c r="J6" s="74" t="s">
        <v>24</v>
      </c>
      <c r="K6" s="96">
        <v>115</v>
      </c>
      <c r="L6" s="15" t="s">
        <v>25</v>
      </c>
      <c r="N6" s="89">
        <f>H6</f>
        <v>23.893425010743446</v>
      </c>
      <c r="O6" s="89">
        <f>F6</f>
        <v>22.6</v>
      </c>
    </row>
    <row r="7" spans="1:15" ht="15" customHeight="1">
      <c r="A7" s="12">
        <v>42629</v>
      </c>
      <c r="B7" s="23">
        <f aca="true" t="shared" si="0" ref="B7:B70">IF(A7="","",B6+C7)</f>
        <v>1245.5</v>
      </c>
      <c r="C7" s="14">
        <v>669.5</v>
      </c>
      <c r="D7" s="13">
        <v>27.95</v>
      </c>
      <c r="E7" s="26">
        <f>IF(D7=0,"",(E6+D7))</f>
        <v>51.22</v>
      </c>
      <c r="F7" s="14">
        <v>23.2</v>
      </c>
      <c r="G7" s="84">
        <f aca="true" t="shared" si="1" ref="G7:G70">IF(C7="","",C7/D7)</f>
        <v>23.953488372093023</v>
      </c>
      <c r="H7" s="85">
        <f>IF(C7="","",(B7-20)/E7)</f>
        <v>23.92620070285045</v>
      </c>
      <c r="I7" s="85">
        <f aca="true" t="shared" si="2" ref="I7:I70">IF(N7=0,0,N7/O7)</f>
        <v>1.0440966313011768</v>
      </c>
      <c r="J7" s="74" t="s">
        <v>24</v>
      </c>
      <c r="K7" s="96">
        <v>115</v>
      </c>
      <c r="L7" s="15" t="s">
        <v>29</v>
      </c>
      <c r="N7" s="89">
        <f>IF(H7="","",(N6+H7))</f>
        <v>47.819625713593894</v>
      </c>
      <c r="O7" s="89">
        <f>O6+F7</f>
        <v>45.8</v>
      </c>
    </row>
    <row r="8" spans="1:15" ht="15" customHeight="1">
      <c r="A8" s="12">
        <v>42632</v>
      </c>
      <c r="B8" s="23">
        <f t="shared" si="0"/>
        <v>1650.8</v>
      </c>
      <c r="C8" s="14">
        <v>405.3</v>
      </c>
      <c r="D8" s="13">
        <v>16.84</v>
      </c>
      <c r="E8" s="26">
        <f aca="true" t="shared" si="3" ref="E8:E71">IF(D8=0,"",(E7+D8))</f>
        <v>68.06</v>
      </c>
      <c r="F8" s="14">
        <v>23.2</v>
      </c>
      <c r="G8" s="84">
        <f t="shared" si="1"/>
        <v>24.067695961995252</v>
      </c>
      <c r="H8" s="85">
        <f>IF(C8="","",(B8-20)/E8)</f>
        <v>23.96121069644431</v>
      </c>
      <c r="I8" s="85">
        <f t="shared" si="2"/>
        <v>1.0403019769570754</v>
      </c>
      <c r="J8" s="74" t="s">
        <v>26</v>
      </c>
      <c r="K8" s="96">
        <v>106</v>
      </c>
      <c r="L8" s="15" t="s">
        <v>27</v>
      </c>
      <c r="N8" s="89">
        <f aca="true" t="shared" si="4" ref="N8:N71">IF(H8="","",(N7+H8))</f>
        <v>71.7808364100382</v>
      </c>
      <c r="O8" s="89">
        <f aca="true" t="shared" si="5" ref="O8:O71">O7+F8</f>
        <v>69</v>
      </c>
    </row>
    <row r="9" spans="1:15" ht="15" customHeight="1">
      <c r="A9" s="12">
        <v>42641</v>
      </c>
      <c r="B9" s="23">
        <f t="shared" si="0"/>
        <v>2317.4</v>
      </c>
      <c r="C9" s="14">
        <v>666.6</v>
      </c>
      <c r="D9" s="13">
        <v>27.77</v>
      </c>
      <c r="E9" s="26">
        <f t="shared" si="3"/>
        <v>95.83</v>
      </c>
      <c r="F9" s="14">
        <v>22.8</v>
      </c>
      <c r="G9" s="84">
        <f t="shared" si="1"/>
        <v>24.004321209938784</v>
      </c>
      <c r="H9" s="85">
        <f>IF(C9="","",(B9-20)/E9)</f>
        <v>23.973703433162893</v>
      </c>
      <c r="I9" s="85">
        <f t="shared" si="2"/>
        <v>1.0430777760697287</v>
      </c>
      <c r="J9" s="74" t="s">
        <v>24</v>
      </c>
      <c r="K9" s="96">
        <v>115</v>
      </c>
      <c r="L9" s="15" t="s">
        <v>28</v>
      </c>
      <c r="N9" s="89">
        <f t="shared" si="4"/>
        <v>95.7545398432011</v>
      </c>
      <c r="O9" s="89">
        <f t="shared" si="5"/>
        <v>91.8</v>
      </c>
    </row>
    <row r="10" spans="1:15" ht="15" customHeight="1">
      <c r="A10" s="12">
        <v>42649</v>
      </c>
      <c r="B10" s="23">
        <f t="shared" si="0"/>
        <v>2928.1000000000004</v>
      </c>
      <c r="C10" s="14">
        <v>610.7</v>
      </c>
      <c r="D10" s="13">
        <v>25</v>
      </c>
      <c r="E10" s="26">
        <f t="shared" si="3"/>
        <v>120.83</v>
      </c>
      <c r="F10" s="14">
        <v>23.8</v>
      </c>
      <c r="G10" s="84">
        <f t="shared" si="1"/>
        <v>24.428</v>
      </c>
      <c r="H10" s="85">
        <f aca="true" t="shared" si="6" ref="H10:H73">IF(C10="","",(B10-20)/E10)</f>
        <v>24.06769841926674</v>
      </c>
      <c r="I10" s="85">
        <f>IF(N10=0,0,N10/O10)</f>
        <v>1.0365245524434934</v>
      </c>
      <c r="J10" s="74" t="s">
        <v>24</v>
      </c>
      <c r="K10" s="96">
        <v>115</v>
      </c>
      <c r="L10" s="15" t="s">
        <v>30</v>
      </c>
      <c r="N10" s="89">
        <f t="shared" si="4"/>
        <v>119.82223826246783</v>
      </c>
      <c r="O10" s="89">
        <f t="shared" si="5"/>
        <v>115.6</v>
      </c>
    </row>
    <row r="11" spans="1:15" ht="15" customHeight="1">
      <c r="A11" s="12">
        <v>42654</v>
      </c>
      <c r="B11" s="23">
        <f t="shared" si="0"/>
        <v>3515.3</v>
      </c>
      <c r="C11" s="14">
        <v>587.2</v>
      </c>
      <c r="D11" s="13">
        <v>25.92</v>
      </c>
      <c r="E11" s="26">
        <f t="shared" si="3"/>
        <v>146.75</v>
      </c>
      <c r="F11" s="14">
        <v>22.1</v>
      </c>
      <c r="G11" s="84">
        <f t="shared" si="1"/>
        <v>22.654320987654323</v>
      </c>
      <c r="H11" s="85">
        <f t="shared" si="6"/>
        <v>23.818057921635436</v>
      </c>
      <c r="I11" s="85">
        <f t="shared" si="2"/>
        <v>1.04313940583953</v>
      </c>
      <c r="J11" s="74" t="s">
        <v>24</v>
      </c>
      <c r="K11" s="96">
        <v>115</v>
      </c>
      <c r="L11" s="15" t="s">
        <v>31</v>
      </c>
      <c r="N11" s="89">
        <f t="shared" si="4"/>
        <v>143.64029618410328</v>
      </c>
      <c r="O11" s="89">
        <f t="shared" si="5"/>
        <v>137.7</v>
      </c>
    </row>
    <row r="12" spans="1:15" ht="15" customHeight="1">
      <c r="A12" s="12">
        <v>42662</v>
      </c>
      <c r="B12" s="23">
        <f t="shared" si="0"/>
        <v>4214.5</v>
      </c>
      <c r="C12" s="14">
        <v>699.2</v>
      </c>
      <c r="D12" s="13">
        <v>27.52</v>
      </c>
      <c r="E12" s="26">
        <f t="shared" si="3"/>
        <v>174.27</v>
      </c>
      <c r="F12" s="14">
        <v>24.4</v>
      </c>
      <c r="G12" s="84">
        <f t="shared" si="1"/>
        <v>25.40697674418605</v>
      </c>
      <c r="H12" s="85">
        <f t="shared" si="6"/>
        <v>24.068973432030756</v>
      </c>
      <c r="I12" s="85">
        <f t="shared" si="2"/>
        <v>1.0346037607411107</v>
      </c>
      <c r="J12" s="74" t="s">
        <v>32</v>
      </c>
      <c r="K12" s="96">
        <v>114</v>
      </c>
      <c r="L12" s="15" t="s">
        <v>33</v>
      </c>
      <c r="N12" s="89">
        <f t="shared" si="4"/>
        <v>167.70926961613404</v>
      </c>
      <c r="O12" s="89">
        <f t="shared" si="5"/>
        <v>162.1</v>
      </c>
    </row>
    <row r="13" spans="1:15" ht="15" customHeight="1">
      <c r="A13" s="12">
        <v>42663</v>
      </c>
      <c r="B13" s="23">
        <f t="shared" si="0"/>
        <v>4449</v>
      </c>
      <c r="C13" s="14">
        <v>234.5</v>
      </c>
      <c r="D13" s="13">
        <v>10.38</v>
      </c>
      <c r="E13" s="26">
        <f t="shared" si="3"/>
        <v>184.65</v>
      </c>
      <c r="F13" s="14">
        <v>22.1</v>
      </c>
      <c r="G13" s="84">
        <f t="shared" si="1"/>
        <v>22.591522157996145</v>
      </c>
      <c r="H13" s="85">
        <f t="shared" si="6"/>
        <v>23.985919306796642</v>
      </c>
      <c r="I13" s="85">
        <f t="shared" si="2"/>
        <v>1.04069049360983</v>
      </c>
      <c r="J13" s="74" t="s">
        <v>36</v>
      </c>
      <c r="K13" s="96">
        <v>119</v>
      </c>
      <c r="L13" s="15" t="s">
        <v>34</v>
      </c>
      <c r="N13" s="89">
        <f t="shared" si="4"/>
        <v>191.69518892293067</v>
      </c>
      <c r="O13" s="89">
        <f t="shared" si="5"/>
        <v>184.2</v>
      </c>
    </row>
    <row r="14" spans="1:15" ht="15" customHeight="1">
      <c r="A14" s="12">
        <v>42669</v>
      </c>
      <c r="B14" s="23">
        <f t="shared" si="0"/>
        <v>5013.5</v>
      </c>
      <c r="C14" s="14">
        <v>564.5</v>
      </c>
      <c r="D14" s="13">
        <v>24</v>
      </c>
      <c r="E14" s="26">
        <f t="shared" si="3"/>
        <v>208.65</v>
      </c>
      <c r="F14" s="14">
        <v>22.8</v>
      </c>
      <c r="G14" s="84">
        <f t="shared" si="1"/>
        <v>23.520833333333332</v>
      </c>
      <c r="H14" s="85">
        <f t="shared" si="6"/>
        <v>23.932422717469446</v>
      </c>
      <c r="I14" s="85">
        <f t="shared" si="2"/>
        <v>1.041679283286957</v>
      </c>
      <c r="J14" s="74" t="s">
        <v>20</v>
      </c>
      <c r="K14" s="96">
        <v>113</v>
      </c>
      <c r="L14" s="15" t="s">
        <v>35</v>
      </c>
      <c r="N14" s="89">
        <f t="shared" si="4"/>
        <v>215.62761164040012</v>
      </c>
      <c r="O14" s="89">
        <f t="shared" si="5"/>
        <v>207</v>
      </c>
    </row>
    <row r="15" spans="1:15" ht="15" customHeight="1">
      <c r="A15" s="12">
        <v>42678</v>
      </c>
      <c r="B15" s="23">
        <f t="shared" si="0"/>
        <v>5564.5</v>
      </c>
      <c r="C15" s="14">
        <v>551</v>
      </c>
      <c r="D15" s="13">
        <v>23.72</v>
      </c>
      <c r="E15" s="26">
        <f t="shared" si="3"/>
        <v>232.37</v>
      </c>
      <c r="F15" s="14">
        <v>22.8</v>
      </c>
      <c r="G15" s="84">
        <f t="shared" si="1"/>
        <v>23.229342327150086</v>
      </c>
      <c r="H15" s="85">
        <f t="shared" si="6"/>
        <v>23.86065326849421</v>
      </c>
      <c r="I15" s="85">
        <f t="shared" si="2"/>
        <v>1.0421595513877038</v>
      </c>
      <c r="J15" s="74" t="s">
        <v>20</v>
      </c>
      <c r="K15" s="96">
        <v>114</v>
      </c>
      <c r="L15" s="15" t="s">
        <v>37</v>
      </c>
      <c r="N15" s="89">
        <f t="shared" si="4"/>
        <v>239.48826490889434</v>
      </c>
      <c r="O15" s="89">
        <f t="shared" si="5"/>
        <v>229.8</v>
      </c>
    </row>
    <row r="16" spans="1:15" ht="15" customHeight="1">
      <c r="A16" s="12">
        <v>42681</v>
      </c>
      <c r="B16" s="23">
        <f t="shared" si="0"/>
        <v>6138.2</v>
      </c>
      <c r="C16" s="14">
        <v>573.7</v>
      </c>
      <c r="D16" s="13">
        <v>26.53</v>
      </c>
      <c r="E16" s="26">
        <f t="shared" si="3"/>
        <v>258.9</v>
      </c>
      <c r="F16" s="14">
        <v>21</v>
      </c>
      <c r="G16" s="84">
        <f t="shared" si="1"/>
        <v>21.624575951752732</v>
      </c>
      <c r="H16" s="85">
        <f t="shared" si="6"/>
        <v>23.63151796060255</v>
      </c>
      <c r="I16" s="85">
        <f t="shared" si="2"/>
        <v>1.0491219412659365</v>
      </c>
      <c r="J16" s="74" t="s">
        <v>24</v>
      </c>
      <c r="K16" s="96">
        <v>115</v>
      </c>
      <c r="L16" s="15" t="s">
        <v>38</v>
      </c>
      <c r="N16" s="89">
        <f t="shared" si="4"/>
        <v>263.1197828694969</v>
      </c>
      <c r="O16" s="89">
        <f t="shared" si="5"/>
        <v>250.8</v>
      </c>
    </row>
    <row r="17" spans="1:15" ht="15" customHeight="1">
      <c r="A17" s="12">
        <v>42685</v>
      </c>
      <c r="B17" s="23">
        <f t="shared" si="0"/>
        <v>6637.599999999999</v>
      </c>
      <c r="C17" s="14">
        <v>499.4</v>
      </c>
      <c r="D17" s="13">
        <v>20.74</v>
      </c>
      <c r="E17" s="26">
        <f t="shared" si="3"/>
        <v>279.64</v>
      </c>
      <c r="F17" s="14">
        <v>23.5</v>
      </c>
      <c r="G17" s="84">
        <f t="shared" si="1"/>
        <v>24.079074252651882</v>
      </c>
      <c r="H17" s="85">
        <f t="shared" si="6"/>
        <v>23.664711772278643</v>
      </c>
      <c r="I17" s="85">
        <f t="shared" si="2"/>
        <v>1.0455140161931298</v>
      </c>
      <c r="J17" s="74" t="s">
        <v>24</v>
      </c>
      <c r="K17" s="96">
        <v>115</v>
      </c>
      <c r="L17" s="15" t="s">
        <v>37</v>
      </c>
      <c r="N17" s="89">
        <f t="shared" si="4"/>
        <v>286.7844946417755</v>
      </c>
      <c r="O17" s="89">
        <f t="shared" si="5"/>
        <v>274.3</v>
      </c>
    </row>
    <row r="18" spans="1:15" ht="15" customHeight="1">
      <c r="A18" s="12">
        <v>42691</v>
      </c>
      <c r="B18" s="23">
        <f t="shared" si="0"/>
        <v>7288.4</v>
      </c>
      <c r="C18" s="14">
        <v>650.8</v>
      </c>
      <c r="D18" s="13">
        <v>27.9</v>
      </c>
      <c r="E18" s="26">
        <f t="shared" si="3"/>
        <v>307.53999999999996</v>
      </c>
      <c r="F18" s="14">
        <v>22.6</v>
      </c>
      <c r="G18" s="84">
        <f t="shared" si="1"/>
        <v>23.32616487455197</v>
      </c>
      <c r="H18" s="85">
        <f t="shared" si="6"/>
        <v>23.633998829420566</v>
      </c>
      <c r="I18" s="85">
        <f t="shared" si="2"/>
        <v>1.045532143722452</v>
      </c>
      <c r="J18" s="74" t="s">
        <v>20</v>
      </c>
      <c r="K18" s="96">
        <v>123</v>
      </c>
      <c r="L18" s="15" t="s">
        <v>39</v>
      </c>
      <c r="N18" s="89">
        <f t="shared" si="4"/>
        <v>310.4184934711961</v>
      </c>
      <c r="O18" s="89">
        <f t="shared" si="5"/>
        <v>296.90000000000003</v>
      </c>
    </row>
    <row r="19" spans="1:15" ht="15" customHeight="1">
      <c r="A19" s="12">
        <v>42696</v>
      </c>
      <c r="B19" s="23">
        <f t="shared" si="0"/>
        <v>7878.5</v>
      </c>
      <c r="C19" s="14">
        <v>590.1</v>
      </c>
      <c r="D19" s="13">
        <v>26.2</v>
      </c>
      <c r="E19" s="26">
        <f t="shared" si="3"/>
        <v>333.73999999999995</v>
      </c>
      <c r="F19" s="14">
        <v>21.8</v>
      </c>
      <c r="G19" s="84">
        <f t="shared" si="1"/>
        <v>22.52290076335878</v>
      </c>
      <c r="H19" s="85">
        <f t="shared" si="6"/>
        <v>23.546772937016843</v>
      </c>
      <c r="I19" s="85">
        <f t="shared" si="2"/>
        <v>1.0478985453662155</v>
      </c>
      <c r="J19" s="74" t="s">
        <v>20</v>
      </c>
      <c r="K19" s="96">
        <v>122</v>
      </c>
      <c r="L19" s="15" t="s">
        <v>40</v>
      </c>
      <c r="N19" s="89">
        <f t="shared" si="4"/>
        <v>333.9652664082129</v>
      </c>
      <c r="O19" s="89">
        <f t="shared" si="5"/>
        <v>318.70000000000005</v>
      </c>
    </row>
    <row r="20" spans="1:15" ht="15" customHeight="1">
      <c r="A20" s="12">
        <v>42705</v>
      </c>
      <c r="B20" s="23">
        <f t="shared" si="0"/>
        <v>8461.8</v>
      </c>
      <c r="C20" s="14">
        <v>583.3</v>
      </c>
      <c r="D20" s="13">
        <v>26.84</v>
      </c>
      <c r="E20" s="26">
        <f t="shared" si="3"/>
        <v>360.5799999999999</v>
      </c>
      <c r="F20" s="14">
        <v>21.2</v>
      </c>
      <c r="G20" s="84">
        <f t="shared" si="1"/>
        <v>21.732488822652755</v>
      </c>
      <c r="H20" s="85">
        <f t="shared" si="6"/>
        <v>23.411725553275282</v>
      </c>
      <c r="I20" s="85">
        <f t="shared" si="2"/>
        <v>1.0514180404868732</v>
      </c>
      <c r="J20" s="74" t="s">
        <v>24</v>
      </c>
      <c r="K20" s="96">
        <v>119</v>
      </c>
      <c r="L20" s="15" t="s">
        <v>41</v>
      </c>
      <c r="N20" s="89">
        <f t="shared" si="4"/>
        <v>357.3769919614882</v>
      </c>
      <c r="O20" s="89">
        <f t="shared" si="5"/>
        <v>339.90000000000003</v>
      </c>
    </row>
    <row r="21" spans="1:15" ht="15" customHeight="1">
      <c r="A21" s="12">
        <v>42713</v>
      </c>
      <c r="B21" s="23">
        <f t="shared" si="0"/>
        <v>8832.199999999999</v>
      </c>
      <c r="C21" s="14">
        <v>370.4</v>
      </c>
      <c r="D21" s="13">
        <v>17.02</v>
      </c>
      <c r="E21" s="26">
        <f t="shared" si="3"/>
        <v>377.5999999999999</v>
      </c>
      <c r="F21" s="14">
        <v>21.7</v>
      </c>
      <c r="G21" s="84">
        <f t="shared" si="1"/>
        <v>21.762632197414806</v>
      </c>
      <c r="H21" s="85">
        <f t="shared" si="6"/>
        <v>23.337394067796613</v>
      </c>
      <c r="I21" s="85">
        <f t="shared" si="2"/>
        <v>1.052860580833199</v>
      </c>
      <c r="J21" s="74" t="s">
        <v>20</v>
      </c>
      <c r="K21" s="96">
        <v>121</v>
      </c>
      <c r="L21" s="15" t="s">
        <v>37</v>
      </c>
      <c r="N21" s="89">
        <f t="shared" si="4"/>
        <v>380.7143860292848</v>
      </c>
      <c r="O21" s="89">
        <f t="shared" si="5"/>
        <v>361.6</v>
      </c>
    </row>
    <row r="22" spans="1:15" ht="15" customHeight="1">
      <c r="A22" s="12">
        <v>42718</v>
      </c>
      <c r="B22" s="23">
        <f t="shared" si="0"/>
        <v>9404.099999999999</v>
      </c>
      <c r="C22" s="14">
        <v>571.9</v>
      </c>
      <c r="D22" s="13">
        <v>26.8</v>
      </c>
      <c r="E22" s="26">
        <f t="shared" si="3"/>
        <v>404.3999999999999</v>
      </c>
      <c r="F22" s="14">
        <v>20.3</v>
      </c>
      <c r="G22" s="84">
        <f t="shared" si="1"/>
        <v>21.339552238805968</v>
      </c>
      <c r="H22" s="85">
        <f t="shared" si="6"/>
        <v>23.204995054401582</v>
      </c>
      <c r="I22" s="85">
        <f t="shared" si="2"/>
        <v>1.0576574524317528</v>
      </c>
      <c r="J22" s="74" t="s">
        <v>42</v>
      </c>
      <c r="K22" s="96">
        <v>117</v>
      </c>
      <c r="L22" s="15" t="s">
        <v>43</v>
      </c>
      <c r="N22" s="89">
        <f t="shared" si="4"/>
        <v>403.9193810836864</v>
      </c>
      <c r="O22" s="89">
        <f t="shared" si="5"/>
        <v>381.90000000000003</v>
      </c>
    </row>
    <row r="23" spans="1:15" ht="15" customHeight="1">
      <c r="A23" s="12">
        <v>42726</v>
      </c>
      <c r="B23" s="23">
        <f t="shared" si="0"/>
        <v>9954.8</v>
      </c>
      <c r="C23" s="14">
        <v>550.7</v>
      </c>
      <c r="D23" s="13">
        <v>24.12</v>
      </c>
      <c r="E23" s="26">
        <f t="shared" si="3"/>
        <v>428.5199999999999</v>
      </c>
      <c r="F23" s="14">
        <v>22.5</v>
      </c>
      <c r="G23" s="84">
        <f t="shared" si="1"/>
        <v>22.83167495854063</v>
      </c>
      <c r="H23" s="85">
        <f t="shared" si="6"/>
        <v>23.183982077849343</v>
      </c>
      <c r="I23" s="85">
        <f t="shared" si="2"/>
        <v>1.0561408584607708</v>
      </c>
      <c r="J23" s="74" t="s">
        <v>26</v>
      </c>
      <c r="K23" s="96">
        <v>113</v>
      </c>
      <c r="L23" s="15" t="s">
        <v>44</v>
      </c>
      <c r="N23" s="89">
        <f t="shared" si="4"/>
        <v>427.10336316153575</v>
      </c>
      <c r="O23" s="89">
        <f t="shared" si="5"/>
        <v>404.40000000000003</v>
      </c>
    </row>
    <row r="24" spans="1:15" ht="15" customHeight="1">
      <c r="A24" s="12">
        <v>42730</v>
      </c>
      <c r="B24" s="23">
        <f t="shared" si="0"/>
        <v>10446.599999999999</v>
      </c>
      <c r="C24" s="14">
        <v>491.8</v>
      </c>
      <c r="D24" s="13">
        <v>22.73</v>
      </c>
      <c r="E24" s="26">
        <f t="shared" si="3"/>
        <v>451.24999999999994</v>
      </c>
      <c r="F24" s="14">
        <v>21.5</v>
      </c>
      <c r="G24" s="84">
        <f t="shared" si="1"/>
        <v>21.636603607567093</v>
      </c>
      <c r="H24" s="85">
        <f t="shared" si="6"/>
        <v>23.106038781163434</v>
      </c>
      <c r="I24" s="85">
        <f t="shared" si="2"/>
        <v>1.0570777223355228</v>
      </c>
      <c r="J24" s="74" t="s">
        <v>20</v>
      </c>
      <c r="K24" s="96">
        <v>126</v>
      </c>
      <c r="L24" s="15" t="s">
        <v>45</v>
      </c>
      <c r="N24" s="89">
        <f t="shared" si="4"/>
        <v>450.2094019426992</v>
      </c>
      <c r="O24" s="89">
        <f t="shared" si="5"/>
        <v>425.90000000000003</v>
      </c>
    </row>
    <row r="25" spans="1:15" ht="15" customHeight="1">
      <c r="A25" s="12">
        <v>42739</v>
      </c>
      <c r="B25" s="23">
        <f t="shared" si="0"/>
        <v>11037.499999999998</v>
      </c>
      <c r="C25" s="14">
        <v>590.9</v>
      </c>
      <c r="D25" s="13">
        <v>26.75</v>
      </c>
      <c r="E25" s="26">
        <f t="shared" si="3"/>
        <v>477.99999999999994</v>
      </c>
      <c r="F25" s="14">
        <v>21.9</v>
      </c>
      <c r="G25" s="84">
        <f t="shared" si="1"/>
        <v>22.089719626168222</v>
      </c>
      <c r="H25" s="85">
        <f t="shared" si="6"/>
        <v>23.049163179916317</v>
      </c>
      <c r="I25" s="85">
        <f t="shared" si="2"/>
        <v>1.0568525348874844</v>
      </c>
      <c r="J25" s="74" t="s">
        <v>42</v>
      </c>
      <c r="K25" s="96">
        <v>117</v>
      </c>
      <c r="L25" s="15" t="s">
        <v>46</v>
      </c>
      <c r="N25" s="89">
        <f t="shared" si="4"/>
        <v>473.2585651226155</v>
      </c>
      <c r="O25" s="89">
        <f t="shared" si="5"/>
        <v>447.8</v>
      </c>
    </row>
    <row r="26" spans="1:15" ht="15" customHeight="1">
      <c r="A26" s="12">
        <v>42739</v>
      </c>
      <c r="B26" s="23">
        <f t="shared" si="0"/>
        <v>11496.499999999998</v>
      </c>
      <c r="C26" s="14">
        <v>459</v>
      </c>
      <c r="D26" s="13">
        <v>21.92</v>
      </c>
      <c r="E26" s="26">
        <f t="shared" si="3"/>
        <v>499.91999999999996</v>
      </c>
      <c r="F26" s="14">
        <v>20</v>
      </c>
      <c r="G26" s="84">
        <f t="shared" si="1"/>
        <v>20.939781021897808</v>
      </c>
      <c r="H26" s="85">
        <f t="shared" si="6"/>
        <v>22.95667306769083</v>
      </c>
      <c r="I26" s="85">
        <f t="shared" si="2"/>
        <v>1.0607422791584145</v>
      </c>
      <c r="J26" s="74" t="s">
        <v>47</v>
      </c>
      <c r="K26" s="96">
        <v>121</v>
      </c>
      <c r="L26" s="15" t="s">
        <v>48</v>
      </c>
      <c r="N26" s="89">
        <f t="shared" si="4"/>
        <v>496.2152381903063</v>
      </c>
      <c r="O26" s="89">
        <f t="shared" si="5"/>
        <v>467.8</v>
      </c>
    </row>
    <row r="27" spans="1:15" ht="15" customHeight="1">
      <c r="A27" s="12">
        <v>42741</v>
      </c>
      <c r="B27" s="23">
        <f t="shared" si="0"/>
        <v>12023.299999999997</v>
      </c>
      <c r="C27" s="14">
        <v>526.8</v>
      </c>
      <c r="D27" s="13">
        <v>24.52</v>
      </c>
      <c r="E27" s="26">
        <f t="shared" si="3"/>
        <v>524.4399999999999</v>
      </c>
      <c r="F27" s="14">
        <v>20.9</v>
      </c>
      <c r="G27" s="84">
        <f t="shared" si="1"/>
        <v>21.484502446982052</v>
      </c>
      <c r="H27" s="85">
        <f t="shared" si="6"/>
        <v>22.88784226984974</v>
      </c>
      <c r="I27" s="85">
        <f t="shared" si="2"/>
        <v>1.0622121556377249</v>
      </c>
      <c r="J27" s="74" t="s">
        <v>50</v>
      </c>
      <c r="K27" s="96">
        <v>114</v>
      </c>
      <c r="L27" s="15" t="s">
        <v>49</v>
      </c>
      <c r="N27" s="89">
        <f t="shared" si="4"/>
        <v>519.1030804601561</v>
      </c>
      <c r="O27" s="89">
        <f t="shared" si="5"/>
        <v>488.7</v>
      </c>
    </row>
    <row r="28" spans="1:15" ht="15" customHeight="1">
      <c r="A28" s="12">
        <v>42747</v>
      </c>
      <c r="B28" s="23">
        <f t="shared" si="0"/>
        <v>12605.999999999998</v>
      </c>
      <c r="C28" s="14">
        <v>582.7</v>
      </c>
      <c r="D28" s="13">
        <v>25.98</v>
      </c>
      <c r="E28" s="26">
        <f t="shared" si="3"/>
        <v>550.42</v>
      </c>
      <c r="F28" s="14">
        <v>21.8</v>
      </c>
      <c r="G28" s="84">
        <f t="shared" si="1"/>
        <v>22.428791377983064</v>
      </c>
      <c r="H28" s="85">
        <f t="shared" si="6"/>
        <v>22.86617492096944</v>
      </c>
      <c r="I28" s="85">
        <f t="shared" si="2"/>
        <v>1.061643987034526</v>
      </c>
      <c r="J28" s="74" t="s">
        <v>24</v>
      </c>
      <c r="K28" s="96">
        <v>124</v>
      </c>
      <c r="L28" s="15" t="s">
        <v>51</v>
      </c>
      <c r="N28" s="89">
        <f t="shared" si="4"/>
        <v>541.9692553811255</v>
      </c>
      <c r="O28" s="89">
        <f t="shared" si="5"/>
        <v>510.5</v>
      </c>
    </row>
    <row r="29" spans="1:15" ht="15" customHeight="1">
      <c r="A29" s="12">
        <v>42753</v>
      </c>
      <c r="B29" s="23">
        <f t="shared" si="0"/>
        <v>13119.999999999998</v>
      </c>
      <c r="C29" s="14">
        <v>514</v>
      </c>
      <c r="D29" s="13">
        <v>24.39</v>
      </c>
      <c r="E29" s="26">
        <f t="shared" si="3"/>
        <v>574.81</v>
      </c>
      <c r="F29" s="14">
        <v>20.7</v>
      </c>
      <c r="G29" s="84">
        <f t="shared" si="1"/>
        <v>21.07421074210742</v>
      </c>
      <c r="H29" s="85">
        <f t="shared" si="6"/>
        <v>22.790139350394043</v>
      </c>
      <c r="I29" s="85">
        <f t="shared" si="2"/>
        <v>1.063176571407228</v>
      </c>
      <c r="J29" s="74" t="s">
        <v>24</v>
      </c>
      <c r="K29" s="96">
        <v>124</v>
      </c>
      <c r="L29" s="15" t="s">
        <v>37</v>
      </c>
      <c r="N29" s="89">
        <f t="shared" si="4"/>
        <v>564.7593947315196</v>
      </c>
      <c r="O29" s="89">
        <f t="shared" si="5"/>
        <v>531.2</v>
      </c>
    </row>
    <row r="30" spans="1:15" ht="15" customHeight="1">
      <c r="A30" s="12">
        <v>42759</v>
      </c>
      <c r="B30" s="23">
        <f t="shared" si="0"/>
        <v>13586.699999999999</v>
      </c>
      <c r="C30" s="14">
        <v>466.7</v>
      </c>
      <c r="D30" s="13">
        <v>23.26</v>
      </c>
      <c r="E30" s="26">
        <f t="shared" si="3"/>
        <v>598.0699999999999</v>
      </c>
      <c r="F30" s="14">
        <v>20.6</v>
      </c>
      <c r="G30" s="84">
        <f t="shared" si="1"/>
        <v>20.064488392089423</v>
      </c>
      <c r="H30" s="85">
        <f t="shared" si="6"/>
        <v>22.684133964251675</v>
      </c>
      <c r="I30" s="85">
        <f t="shared" si="2"/>
        <v>1.0645950139466678</v>
      </c>
      <c r="J30" s="74" t="s">
        <v>24</v>
      </c>
      <c r="K30" s="96">
        <v>124</v>
      </c>
      <c r="L30" s="15" t="s">
        <v>37</v>
      </c>
      <c r="N30" s="89">
        <f t="shared" si="4"/>
        <v>587.4435286957713</v>
      </c>
      <c r="O30" s="89">
        <f t="shared" si="5"/>
        <v>551.8000000000001</v>
      </c>
    </row>
    <row r="31" spans="1:15" ht="15" customHeight="1">
      <c r="A31" s="12">
        <v>42769</v>
      </c>
      <c r="B31" s="23">
        <f t="shared" si="0"/>
        <v>14079.3</v>
      </c>
      <c r="C31" s="14">
        <v>492.6</v>
      </c>
      <c r="D31" s="13">
        <v>22.63</v>
      </c>
      <c r="E31" s="26">
        <f t="shared" si="3"/>
        <v>620.6999999999999</v>
      </c>
      <c r="F31" s="14">
        <v>21</v>
      </c>
      <c r="G31" s="84">
        <f t="shared" si="1"/>
        <v>21.767565178965977</v>
      </c>
      <c r="H31" s="85">
        <f t="shared" si="6"/>
        <v>22.65071693249557</v>
      </c>
      <c r="I31" s="85">
        <f t="shared" si="2"/>
        <v>1.065108669043762</v>
      </c>
      <c r="J31" s="74" t="s">
        <v>24</v>
      </c>
      <c r="K31" s="96">
        <v>124</v>
      </c>
      <c r="L31" s="15" t="s">
        <v>37</v>
      </c>
      <c r="N31" s="89">
        <f t="shared" si="4"/>
        <v>610.0942456282669</v>
      </c>
      <c r="O31" s="89">
        <f t="shared" si="5"/>
        <v>572.8000000000001</v>
      </c>
    </row>
    <row r="32" spans="1:15" ht="15" customHeight="1">
      <c r="A32" s="12">
        <v>42774</v>
      </c>
      <c r="B32" s="23">
        <f t="shared" si="0"/>
        <v>14493.5</v>
      </c>
      <c r="C32" s="14">
        <v>414.2</v>
      </c>
      <c r="D32" s="13">
        <v>18.56</v>
      </c>
      <c r="E32" s="26">
        <f t="shared" si="3"/>
        <v>639.2599999999999</v>
      </c>
      <c r="F32" s="14">
        <v>22</v>
      </c>
      <c r="G32" s="84">
        <f t="shared" si="1"/>
        <v>22.316810344827587</v>
      </c>
      <c r="H32" s="85">
        <f t="shared" si="6"/>
        <v>22.64102243218722</v>
      </c>
      <c r="I32" s="85">
        <f t="shared" si="2"/>
        <v>1.063778191090205</v>
      </c>
      <c r="J32" s="74" t="s">
        <v>26</v>
      </c>
      <c r="K32" s="96">
        <v>118</v>
      </c>
      <c r="L32" s="15" t="s">
        <v>52</v>
      </c>
      <c r="N32" s="89">
        <f t="shared" si="4"/>
        <v>632.7352680604541</v>
      </c>
      <c r="O32" s="89">
        <f t="shared" si="5"/>
        <v>594.8000000000001</v>
      </c>
    </row>
    <row r="33" spans="1:15" ht="15" customHeight="1">
      <c r="A33" s="12">
        <v>42780</v>
      </c>
      <c r="B33" s="23">
        <f t="shared" si="0"/>
        <v>15024.2</v>
      </c>
      <c r="C33" s="14">
        <v>530.7</v>
      </c>
      <c r="D33" s="13">
        <v>24.61</v>
      </c>
      <c r="E33" s="26">
        <f t="shared" si="3"/>
        <v>663.8699999999999</v>
      </c>
      <c r="F33" s="14">
        <v>21.3</v>
      </c>
      <c r="G33" s="84">
        <f t="shared" si="1"/>
        <v>21.564404713531086</v>
      </c>
      <c r="H33" s="85">
        <f t="shared" si="6"/>
        <v>22.601111663428085</v>
      </c>
      <c r="I33" s="85">
        <f t="shared" si="2"/>
        <v>1.0636850831421558</v>
      </c>
      <c r="J33" s="74" t="s">
        <v>20</v>
      </c>
      <c r="K33" s="96">
        <v>125</v>
      </c>
      <c r="L33" s="15" t="s">
        <v>28</v>
      </c>
      <c r="N33" s="89">
        <f t="shared" si="4"/>
        <v>655.3363797238823</v>
      </c>
      <c r="O33" s="89">
        <f t="shared" si="5"/>
        <v>616.1</v>
      </c>
    </row>
    <row r="34" spans="1:15" ht="15" customHeight="1">
      <c r="A34" s="12">
        <v>42788</v>
      </c>
      <c r="B34" s="23">
        <f t="shared" si="0"/>
        <v>15520</v>
      </c>
      <c r="C34" s="14">
        <v>495.8</v>
      </c>
      <c r="D34" s="13">
        <v>23.22</v>
      </c>
      <c r="E34" s="26">
        <f t="shared" si="3"/>
        <v>687.0899999999999</v>
      </c>
      <c r="F34" s="14">
        <v>20.5</v>
      </c>
      <c r="G34" s="84">
        <f t="shared" si="1"/>
        <v>21.352282515073213</v>
      </c>
      <c r="H34" s="85">
        <f t="shared" si="6"/>
        <v>22.558907857777005</v>
      </c>
      <c r="I34" s="85">
        <f t="shared" si="2"/>
        <v>1.064868500756612</v>
      </c>
      <c r="J34" s="74" t="s">
        <v>26</v>
      </c>
      <c r="K34" s="96">
        <v>118</v>
      </c>
      <c r="L34" s="15" t="s">
        <v>53</v>
      </c>
      <c r="N34" s="89">
        <f t="shared" si="4"/>
        <v>677.8952875816593</v>
      </c>
      <c r="O34" s="89">
        <f t="shared" si="5"/>
        <v>636.6</v>
      </c>
    </row>
    <row r="35" spans="1:15" ht="15" customHeight="1">
      <c r="A35" s="12">
        <v>42795</v>
      </c>
      <c r="B35" s="23">
        <f t="shared" si="0"/>
        <v>16125.7</v>
      </c>
      <c r="C35" s="14">
        <v>605.7</v>
      </c>
      <c r="D35" s="13">
        <v>26.46</v>
      </c>
      <c r="E35" s="26">
        <f t="shared" si="3"/>
        <v>713.55</v>
      </c>
      <c r="F35" s="14">
        <v>22.1</v>
      </c>
      <c r="G35" s="84">
        <f t="shared" si="1"/>
        <v>22.891156462585034</v>
      </c>
      <c r="H35" s="85">
        <f t="shared" si="6"/>
        <v>22.571228365216175</v>
      </c>
      <c r="I35" s="85">
        <f t="shared" si="2"/>
        <v>1.0634074934672466</v>
      </c>
      <c r="J35" s="74" t="s">
        <v>42</v>
      </c>
      <c r="K35" s="96">
        <v>122</v>
      </c>
      <c r="L35" s="15" t="s">
        <v>54</v>
      </c>
      <c r="N35" s="89">
        <f t="shared" si="4"/>
        <v>700.4665159468755</v>
      </c>
      <c r="O35" s="89">
        <f t="shared" si="5"/>
        <v>658.7</v>
      </c>
    </row>
    <row r="36" spans="1:15" ht="15" customHeight="1">
      <c r="A36" s="12">
        <v>42808</v>
      </c>
      <c r="B36" s="23">
        <f t="shared" si="0"/>
        <v>16756.100000000002</v>
      </c>
      <c r="C36" s="14">
        <v>630.4</v>
      </c>
      <c r="D36" s="13">
        <v>28.43</v>
      </c>
      <c r="E36" s="26">
        <f t="shared" si="3"/>
        <v>741.9799999999999</v>
      </c>
      <c r="F36" s="14">
        <v>22.2</v>
      </c>
      <c r="G36" s="84">
        <f t="shared" si="1"/>
        <v>22.173760112557158</v>
      </c>
      <c r="H36" s="85">
        <f t="shared" si="6"/>
        <v>22.55599881398421</v>
      </c>
      <c r="I36" s="85">
        <f t="shared" si="2"/>
        <v>1.061862997152092</v>
      </c>
      <c r="J36" s="74" t="s">
        <v>24</v>
      </c>
      <c r="K36" s="96">
        <v>129</v>
      </c>
      <c r="L36" s="15" t="s">
        <v>55</v>
      </c>
      <c r="N36" s="89">
        <f t="shared" si="4"/>
        <v>723.0225147608596</v>
      </c>
      <c r="O36" s="89">
        <f t="shared" si="5"/>
        <v>680.9000000000001</v>
      </c>
    </row>
    <row r="37" spans="1:15" ht="15" customHeight="1">
      <c r="A37" s="12">
        <v>42813</v>
      </c>
      <c r="B37" s="23">
        <f t="shared" si="0"/>
        <v>17243.500000000004</v>
      </c>
      <c r="C37" s="14">
        <v>487.4</v>
      </c>
      <c r="D37" s="13">
        <v>20.66</v>
      </c>
      <c r="E37" s="26">
        <f t="shared" si="3"/>
        <v>762.6399999999999</v>
      </c>
      <c r="F37" s="14">
        <v>22.5</v>
      </c>
      <c r="G37" s="84">
        <f t="shared" si="1"/>
        <v>23.591481122942884</v>
      </c>
      <c r="H37" s="85">
        <f t="shared" si="6"/>
        <v>22.58405014161335</v>
      </c>
      <c r="I37" s="85">
        <f t="shared" si="2"/>
        <v>1.0600036464351335</v>
      </c>
      <c r="J37" s="74" t="s">
        <v>56</v>
      </c>
      <c r="K37" s="96">
        <v>129</v>
      </c>
      <c r="L37" s="15" t="s">
        <v>57</v>
      </c>
      <c r="N37" s="89">
        <f t="shared" si="4"/>
        <v>745.606564902473</v>
      </c>
      <c r="O37" s="89">
        <f t="shared" si="5"/>
        <v>703.4000000000001</v>
      </c>
    </row>
    <row r="38" spans="1:15" ht="15" customHeight="1">
      <c r="A38" s="12">
        <v>42813</v>
      </c>
      <c r="B38" s="23">
        <f t="shared" si="0"/>
        <v>17443.500000000004</v>
      </c>
      <c r="C38" s="14">
        <v>200</v>
      </c>
      <c r="D38" s="13">
        <v>11.78</v>
      </c>
      <c r="E38" s="26">
        <f t="shared" si="3"/>
        <v>774.4199999999998</v>
      </c>
      <c r="F38" s="14">
        <v>16.8</v>
      </c>
      <c r="G38" s="84">
        <f t="shared" si="1"/>
        <v>16.977928692699493</v>
      </c>
      <c r="H38" s="85">
        <f t="shared" si="6"/>
        <v>22.498773275483597</v>
      </c>
      <c r="I38" s="85">
        <f t="shared" si="2"/>
        <v>1.0665167150485373</v>
      </c>
      <c r="J38" s="74" t="s">
        <v>58</v>
      </c>
      <c r="K38" s="96">
        <v>126</v>
      </c>
      <c r="L38" s="15" t="s">
        <v>59</v>
      </c>
      <c r="N38" s="89">
        <f t="shared" si="4"/>
        <v>768.1053381779566</v>
      </c>
      <c r="O38" s="89">
        <f t="shared" si="5"/>
        <v>720.2</v>
      </c>
    </row>
    <row r="39" spans="1:15" ht="15" customHeight="1">
      <c r="A39" s="12">
        <v>42814</v>
      </c>
      <c r="B39" s="23">
        <f t="shared" si="0"/>
        <v>17728.000000000004</v>
      </c>
      <c r="C39" s="14">
        <v>284.5</v>
      </c>
      <c r="D39" s="13">
        <v>11.45</v>
      </c>
      <c r="E39" s="26">
        <f t="shared" si="3"/>
        <v>785.8699999999999</v>
      </c>
      <c r="F39" s="14">
        <v>20.9</v>
      </c>
      <c r="G39" s="84">
        <f t="shared" si="1"/>
        <v>24.847161572052403</v>
      </c>
      <c r="H39" s="85">
        <f t="shared" si="6"/>
        <v>22.532988916741964</v>
      </c>
      <c r="I39" s="85">
        <f t="shared" si="2"/>
        <v>1.0668443220816335</v>
      </c>
      <c r="J39" s="74" t="s">
        <v>60</v>
      </c>
      <c r="K39" s="96">
        <v>124</v>
      </c>
      <c r="L39" s="15" t="s">
        <v>61</v>
      </c>
      <c r="N39" s="89">
        <f t="shared" si="4"/>
        <v>790.6383270946985</v>
      </c>
      <c r="O39" s="89">
        <f t="shared" si="5"/>
        <v>741.1</v>
      </c>
    </row>
    <row r="40" spans="1:15" ht="15" customHeight="1">
      <c r="A40" s="12">
        <v>42817</v>
      </c>
      <c r="B40" s="23">
        <f t="shared" si="0"/>
        <v>18286.500000000004</v>
      </c>
      <c r="C40" s="14">
        <v>558.5</v>
      </c>
      <c r="D40" s="13">
        <v>26.09</v>
      </c>
      <c r="E40" s="26">
        <f t="shared" si="3"/>
        <v>811.9599999999999</v>
      </c>
      <c r="F40" s="14">
        <v>21.9</v>
      </c>
      <c r="G40" s="84">
        <f t="shared" si="1"/>
        <v>21.40666922192411</v>
      </c>
      <c r="H40" s="85">
        <f t="shared" si="6"/>
        <v>22.49679787181635</v>
      </c>
      <c r="I40" s="85">
        <f t="shared" si="2"/>
        <v>1.0657078964174507</v>
      </c>
      <c r="J40" s="74" t="s">
        <v>24</v>
      </c>
      <c r="K40" s="96">
        <v>129</v>
      </c>
      <c r="L40" s="15" t="s">
        <v>62</v>
      </c>
      <c r="N40" s="89">
        <f t="shared" si="4"/>
        <v>813.1351249665149</v>
      </c>
      <c r="O40" s="89">
        <f t="shared" si="5"/>
        <v>763</v>
      </c>
    </row>
    <row r="41" spans="1:15" ht="15" customHeight="1">
      <c r="A41" s="12">
        <v>42825</v>
      </c>
      <c r="B41" s="23">
        <f t="shared" si="0"/>
        <v>18855.200000000004</v>
      </c>
      <c r="C41" s="14">
        <v>568.7</v>
      </c>
      <c r="D41" s="13">
        <v>25.09</v>
      </c>
      <c r="E41" s="26">
        <f t="shared" si="3"/>
        <v>837.05</v>
      </c>
      <c r="F41" s="14">
        <v>22</v>
      </c>
      <c r="G41" s="84">
        <f t="shared" si="1"/>
        <v>22.666400956556398</v>
      </c>
      <c r="H41" s="85">
        <f t="shared" si="6"/>
        <v>22.5018816080282</v>
      </c>
      <c r="I41" s="85">
        <f t="shared" si="2"/>
        <v>1.0645057408592906</v>
      </c>
      <c r="J41" s="74" t="s">
        <v>24</v>
      </c>
      <c r="K41" s="96">
        <v>129</v>
      </c>
      <c r="L41" s="15" t="s">
        <v>37</v>
      </c>
      <c r="N41" s="89">
        <f t="shared" si="4"/>
        <v>835.6370065745431</v>
      </c>
      <c r="O41" s="89">
        <f t="shared" si="5"/>
        <v>785</v>
      </c>
    </row>
    <row r="42" spans="1:15" ht="15" customHeight="1">
      <c r="A42" s="12">
        <v>42835</v>
      </c>
      <c r="B42" s="23">
        <f t="shared" si="0"/>
        <v>19428.200000000004</v>
      </c>
      <c r="C42" s="14">
        <v>573</v>
      </c>
      <c r="D42" s="13">
        <v>24.24</v>
      </c>
      <c r="E42" s="26">
        <f t="shared" si="3"/>
        <v>861.29</v>
      </c>
      <c r="F42" s="14">
        <v>22.6</v>
      </c>
      <c r="G42" s="84">
        <f t="shared" si="1"/>
        <v>23.63861386138614</v>
      </c>
      <c r="H42" s="85">
        <f t="shared" si="6"/>
        <v>22.53387360819237</v>
      </c>
      <c r="I42" s="85">
        <f t="shared" si="2"/>
        <v>1.062618722365943</v>
      </c>
      <c r="J42" s="74" t="s">
        <v>24</v>
      </c>
      <c r="K42" s="96">
        <v>129</v>
      </c>
      <c r="L42" s="15" t="s">
        <v>37</v>
      </c>
      <c r="N42" s="89">
        <f t="shared" si="4"/>
        <v>858.1708801827355</v>
      </c>
      <c r="O42" s="89">
        <f t="shared" si="5"/>
        <v>807.6</v>
      </c>
    </row>
    <row r="43" spans="1:15" ht="15" customHeight="1">
      <c r="A43" s="12">
        <v>42839</v>
      </c>
      <c r="B43" s="23">
        <f t="shared" si="0"/>
        <v>19858.300000000003</v>
      </c>
      <c r="C43" s="14">
        <v>430.1</v>
      </c>
      <c r="D43" s="13">
        <v>17.89</v>
      </c>
      <c r="E43" s="26">
        <f t="shared" si="3"/>
        <v>879.18</v>
      </c>
      <c r="F43" s="14">
        <v>23.4</v>
      </c>
      <c r="G43" s="84">
        <f t="shared" si="1"/>
        <v>24.041363890441588</v>
      </c>
      <c r="H43" s="85">
        <f t="shared" si="6"/>
        <v>22.564548784094274</v>
      </c>
      <c r="I43" s="85">
        <f t="shared" si="2"/>
        <v>1.0598500950262693</v>
      </c>
      <c r="J43" s="74" t="s">
        <v>56</v>
      </c>
      <c r="K43" s="96">
        <v>129</v>
      </c>
      <c r="L43" s="15" t="s">
        <v>57</v>
      </c>
      <c r="N43" s="89">
        <f t="shared" si="4"/>
        <v>880.7354289668298</v>
      </c>
      <c r="O43" s="89">
        <f t="shared" si="5"/>
        <v>831</v>
      </c>
    </row>
    <row r="44" spans="1:15" ht="15" customHeight="1">
      <c r="A44" s="12">
        <v>42839</v>
      </c>
      <c r="B44" s="23">
        <f t="shared" si="0"/>
        <v>20222.500000000004</v>
      </c>
      <c r="C44" s="14">
        <v>364.2</v>
      </c>
      <c r="D44" s="13">
        <v>18</v>
      </c>
      <c r="E44" s="26">
        <f t="shared" si="3"/>
        <v>897.18</v>
      </c>
      <c r="F44" s="14">
        <v>19.3</v>
      </c>
      <c r="G44" s="84">
        <f t="shared" si="1"/>
        <v>20.233333333333334</v>
      </c>
      <c r="H44" s="85">
        <f t="shared" si="6"/>
        <v>22.517777926391588</v>
      </c>
      <c r="I44" s="85">
        <f t="shared" si="2"/>
        <v>1.0622759107294149</v>
      </c>
      <c r="J44" s="74" t="s">
        <v>64</v>
      </c>
      <c r="K44" s="96">
        <v>129</v>
      </c>
      <c r="L44" s="15" t="s">
        <v>63</v>
      </c>
      <c r="N44" s="89">
        <f t="shared" si="4"/>
        <v>903.2532068932213</v>
      </c>
      <c r="O44" s="89">
        <f t="shared" si="5"/>
        <v>850.3</v>
      </c>
    </row>
    <row r="45" spans="1:15" ht="15" customHeight="1">
      <c r="A45" s="12">
        <v>42841</v>
      </c>
      <c r="B45" s="23">
        <f t="shared" si="0"/>
        <v>20589.700000000004</v>
      </c>
      <c r="C45" s="14">
        <v>367.2</v>
      </c>
      <c r="D45" s="13">
        <v>15.96</v>
      </c>
      <c r="E45" s="26">
        <f t="shared" si="3"/>
        <v>913.14</v>
      </c>
      <c r="F45" s="14">
        <v>22.3</v>
      </c>
      <c r="G45" s="84">
        <f t="shared" si="1"/>
        <v>23.00751879699248</v>
      </c>
      <c r="H45" s="85">
        <f t="shared" si="6"/>
        <v>22.526337691920194</v>
      </c>
      <c r="I45" s="85">
        <f t="shared" si="2"/>
        <v>1.0609437824720853</v>
      </c>
      <c r="J45" s="74" t="s">
        <v>65</v>
      </c>
      <c r="K45" s="96">
        <v>122.8</v>
      </c>
      <c r="L45" s="15" t="s">
        <v>66</v>
      </c>
      <c r="N45" s="89">
        <f t="shared" si="4"/>
        <v>925.7795445851415</v>
      </c>
      <c r="O45" s="89">
        <f t="shared" si="5"/>
        <v>872.5999999999999</v>
      </c>
    </row>
    <row r="46" spans="1:15" ht="15" customHeight="1">
      <c r="A46" s="12">
        <v>42849</v>
      </c>
      <c r="B46" s="23">
        <f t="shared" si="0"/>
        <v>21258.600000000006</v>
      </c>
      <c r="C46" s="14">
        <v>668.9</v>
      </c>
      <c r="D46" s="13">
        <v>27.54</v>
      </c>
      <c r="E46" s="26">
        <f t="shared" si="3"/>
        <v>940.68</v>
      </c>
      <c r="F46" s="14">
        <v>23.7</v>
      </c>
      <c r="G46" s="84">
        <f t="shared" si="1"/>
        <v>24.288307915758896</v>
      </c>
      <c r="H46" s="85">
        <f t="shared" si="6"/>
        <v>22.577922354041764</v>
      </c>
      <c r="I46" s="85">
        <f t="shared" si="2"/>
        <v>1.0580804049304735</v>
      </c>
      <c r="J46" s="74" t="s">
        <v>20</v>
      </c>
      <c r="K46" s="96">
        <v>131</v>
      </c>
      <c r="L46" s="15" t="s">
        <v>67</v>
      </c>
      <c r="N46" s="89">
        <f t="shared" si="4"/>
        <v>948.3574669391833</v>
      </c>
      <c r="O46" s="89">
        <f t="shared" si="5"/>
        <v>896.3</v>
      </c>
    </row>
    <row r="47" spans="1:15" ht="15" customHeight="1">
      <c r="A47" s="12">
        <v>42852</v>
      </c>
      <c r="B47" s="23">
        <f>IF(A47="","",B46+C47)</f>
        <v>21550.400000000005</v>
      </c>
      <c r="C47" s="14">
        <v>291.8</v>
      </c>
      <c r="D47" s="13">
        <v>12.35</v>
      </c>
      <c r="E47" s="26">
        <f t="shared" si="3"/>
        <v>953.03</v>
      </c>
      <c r="F47" s="14">
        <v>23.2</v>
      </c>
      <c r="G47" s="84">
        <f t="shared" si="1"/>
        <v>23.627530364372472</v>
      </c>
      <c r="H47" s="85">
        <f t="shared" si="6"/>
        <v>22.591523876478185</v>
      </c>
      <c r="I47" s="85">
        <f t="shared" si="2"/>
        <v>1.0559532254656459</v>
      </c>
      <c r="J47" s="74" t="s">
        <v>42</v>
      </c>
      <c r="K47" s="96">
        <v>124</v>
      </c>
      <c r="L47" s="15" t="s">
        <v>46</v>
      </c>
      <c r="N47" s="89">
        <f t="shared" si="4"/>
        <v>970.9489908156614</v>
      </c>
      <c r="O47" s="89">
        <f t="shared" si="5"/>
        <v>919.5</v>
      </c>
    </row>
    <row r="48" spans="1:15" ht="15" customHeight="1">
      <c r="A48" s="12">
        <v>42853</v>
      </c>
      <c r="B48" s="23">
        <f t="shared" si="0"/>
        <v>22063.700000000004</v>
      </c>
      <c r="C48" s="14">
        <v>513.3</v>
      </c>
      <c r="D48" s="13">
        <v>21.21</v>
      </c>
      <c r="E48" s="26">
        <f t="shared" si="3"/>
        <v>974.24</v>
      </c>
      <c r="F48" s="14">
        <v>22.9</v>
      </c>
      <c r="G48" s="84">
        <f t="shared" si="1"/>
        <v>24.2008486562942</v>
      </c>
      <c r="H48" s="85">
        <f t="shared" si="6"/>
        <v>22.626560190507476</v>
      </c>
      <c r="I48" s="85">
        <f t="shared" si="2"/>
        <v>1.0543034284870214</v>
      </c>
      <c r="J48" s="74" t="s">
        <v>42</v>
      </c>
      <c r="K48" s="96">
        <v>124</v>
      </c>
      <c r="L48" s="15" t="s">
        <v>68</v>
      </c>
      <c r="N48" s="89">
        <f t="shared" si="4"/>
        <v>993.5755510061689</v>
      </c>
      <c r="O48" s="89">
        <f t="shared" si="5"/>
        <v>942.4</v>
      </c>
    </row>
    <row r="49" spans="1:15" ht="15" customHeight="1">
      <c r="A49" s="12">
        <v>42857</v>
      </c>
      <c r="B49" s="23">
        <f t="shared" si="0"/>
        <v>22441.000000000004</v>
      </c>
      <c r="C49" s="14">
        <v>377.3</v>
      </c>
      <c r="D49" s="13">
        <v>14</v>
      </c>
      <c r="E49" s="26">
        <f t="shared" si="3"/>
        <v>988.24</v>
      </c>
      <c r="F49" s="14">
        <v>24.1</v>
      </c>
      <c r="G49" s="84">
        <f t="shared" si="1"/>
        <v>26.95</v>
      </c>
      <c r="H49" s="85">
        <f t="shared" si="6"/>
        <v>22.68780862948272</v>
      </c>
      <c r="I49" s="85">
        <f t="shared" si="2"/>
        <v>1.0514882148325417</v>
      </c>
      <c r="J49" s="74" t="s">
        <v>69</v>
      </c>
      <c r="K49" s="96">
        <v>127</v>
      </c>
      <c r="L49" s="15" t="s">
        <v>70</v>
      </c>
      <c r="N49" s="89">
        <f t="shared" si="4"/>
        <v>1016.2633596356516</v>
      </c>
      <c r="O49" s="89">
        <f t="shared" si="5"/>
        <v>966.5</v>
      </c>
    </row>
    <row r="50" spans="1:15" ht="15" customHeight="1">
      <c r="A50" s="12">
        <v>42859</v>
      </c>
      <c r="B50" s="23">
        <f t="shared" si="0"/>
        <v>22786.500000000004</v>
      </c>
      <c r="C50" s="14">
        <v>345.5</v>
      </c>
      <c r="D50" s="13">
        <v>18</v>
      </c>
      <c r="E50" s="26">
        <f t="shared" si="3"/>
        <v>1006.24</v>
      </c>
      <c r="F50" s="14">
        <v>19</v>
      </c>
      <c r="G50" s="84">
        <f t="shared" si="1"/>
        <v>19.194444444444443</v>
      </c>
      <c r="H50" s="85">
        <f t="shared" si="6"/>
        <v>22.625318015582767</v>
      </c>
      <c r="I50" s="85">
        <f t="shared" si="2"/>
        <v>1.054174203603485</v>
      </c>
      <c r="J50" s="74" t="s">
        <v>71</v>
      </c>
      <c r="K50" s="96">
        <v>133</v>
      </c>
      <c r="L50" s="15" t="s">
        <v>72</v>
      </c>
      <c r="N50" s="89">
        <f>IF(H50="","",(N49+H50))</f>
        <v>1038.8886776512343</v>
      </c>
      <c r="O50" s="89">
        <f>O49+F50</f>
        <v>985.5</v>
      </c>
    </row>
    <row r="51" spans="1:15" ht="15" customHeight="1">
      <c r="A51" s="12">
        <v>42861</v>
      </c>
      <c r="B51" s="23">
        <f t="shared" si="0"/>
        <v>23080.500000000004</v>
      </c>
      <c r="C51" s="14">
        <v>294</v>
      </c>
      <c r="D51" s="13">
        <v>15.11</v>
      </c>
      <c r="E51" s="26">
        <f t="shared" si="3"/>
        <v>1021.35</v>
      </c>
      <c r="F51" s="14">
        <v>19.9</v>
      </c>
      <c r="G51" s="84">
        <f t="shared" si="1"/>
        <v>19.457313037723363</v>
      </c>
      <c r="H51" s="85">
        <f t="shared" si="6"/>
        <v>22.57845009056641</v>
      </c>
      <c r="I51" s="85">
        <f t="shared" si="2"/>
        <v>1.0557659913883037</v>
      </c>
      <c r="J51" s="74" t="s">
        <v>42</v>
      </c>
      <c r="K51" s="96">
        <v>123</v>
      </c>
      <c r="L51" s="15" t="s">
        <v>73</v>
      </c>
      <c r="N51" s="89">
        <f t="shared" si="4"/>
        <v>1061.4671277418006</v>
      </c>
      <c r="O51" s="89">
        <f t="shared" si="5"/>
        <v>1005.4</v>
      </c>
    </row>
    <row r="52" spans="1:15" ht="15" customHeight="1">
      <c r="A52" s="12">
        <v>42870</v>
      </c>
      <c r="B52" s="23">
        <f t="shared" si="0"/>
        <v>23653.500000000004</v>
      </c>
      <c r="C52" s="14">
        <v>573</v>
      </c>
      <c r="D52" s="13">
        <v>23.7</v>
      </c>
      <c r="E52" s="26">
        <f t="shared" si="3"/>
        <v>1045.05</v>
      </c>
      <c r="F52" s="14">
        <v>23.8</v>
      </c>
      <c r="G52" s="84">
        <f t="shared" si="1"/>
        <v>24.17721518987342</v>
      </c>
      <c r="H52" s="85">
        <f t="shared" si="6"/>
        <v>22.6147074302665</v>
      </c>
      <c r="I52" s="85">
        <f t="shared" si="2"/>
        <v>1.0533247524019307</v>
      </c>
      <c r="J52" s="74" t="s">
        <v>24</v>
      </c>
      <c r="K52" s="96">
        <v>129</v>
      </c>
      <c r="L52" s="15" t="s">
        <v>55</v>
      </c>
      <c r="N52" s="89">
        <f t="shared" si="4"/>
        <v>1084.081835172067</v>
      </c>
      <c r="O52" s="89">
        <f t="shared" si="5"/>
        <v>1029.2</v>
      </c>
    </row>
    <row r="53" spans="1:15" ht="15" customHeight="1">
      <c r="A53" s="12">
        <v>42880</v>
      </c>
      <c r="B53" s="23">
        <f t="shared" si="0"/>
        <v>24188.400000000005</v>
      </c>
      <c r="C53" s="14">
        <v>534.9</v>
      </c>
      <c r="D53" s="13">
        <v>21.98</v>
      </c>
      <c r="E53" s="26">
        <f t="shared" si="3"/>
        <v>1067.03</v>
      </c>
      <c r="F53" s="14">
        <v>23.6</v>
      </c>
      <c r="G53" s="84">
        <f t="shared" si="1"/>
        <v>24.335759781619654</v>
      </c>
      <c r="H53" s="85">
        <f t="shared" si="6"/>
        <v>22.65015978932177</v>
      </c>
      <c r="I53" s="85">
        <f t="shared" si="2"/>
        <v>1.0512271988615016</v>
      </c>
      <c r="J53" s="74" t="s">
        <v>24</v>
      </c>
      <c r="K53" s="96">
        <v>129</v>
      </c>
      <c r="L53" s="15" t="s">
        <v>37</v>
      </c>
      <c r="N53" s="89">
        <f t="shared" si="4"/>
        <v>1106.7319949613889</v>
      </c>
      <c r="O53" s="89">
        <f t="shared" si="5"/>
        <v>1052.8</v>
      </c>
    </row>
    <row r="54" spans="1:15" ht="15" customHeight="1">
      <c r="A54" s="12">
        <v>42882</v>
      </c>
      <c r="B54" s="23">
        <f t="shared" si="0"/>
        <v>24411.700000000004</v>
      </c>
      <c r="C54" s="14">
        <v>223.3</v>
      </c>
      <c r="D54" s="13">
        <v>8.68</v>
      </c>
      <c r="E54" s="26">
        <f t="shared" si="3"/>
        <v>1075.71</v>
      </c>
      <c r="F54" s="14">
        <v>25.1</v>
      </c>
      <c r="G54" s="84">
        <f t="shared" si="1"/>
        <v>25.725806451612904</v>
      </c>
      <c r="H54" s="85">
        <f t="shared" si="6"/>
        <v>22.6749774567495</v>
      </c>
      <c r="I54" s="85">
        <f t="shared" si="2"/>
        <v>1.0477845555414589</v>
      </c>
      <c r="J54" s="74" t="s">
        <v>74</v>
      </c>
      <c r="K54" s="96">
        <v>115</v>
      </c>
      <c r="L54" s="15" t="s">
        <v>75</v>
      </c>
      <c r="N54" s="89">
        <f t="shared" si="4"/>
        <v>1129.4069724181384</v>
      </c>
      <c r="O54" s="89">
        <f t="shared" si="5"/>
        <v>1077.8999999999999</v>
      </c>
    </row>
    <row r="55" spans="1:15" ht="15" customHeight="1">
      <c r="A55" s="12">
        <v>42882</v>
      </c>
      <c r="B55" s="23">
        <f t="shared" si="0"/>
        <v>24750.500000000004</v>
      </c>
      <c r="C55" s="14">
        <v>338.8</v>
      </c>
      <c r="D55" s="13">
        <v>16.5</v>
      </c>
      <c r="E55" s="26">
        <f t="shared" si="3"/>
        <v>1092.21</v>
      </c>
      <c r="F55" s="14">
        <v>19.8</v>
      </c>
      <c r="G55" s="84">
        <f t="shared" si="1"/>
        <v>20.533333333333335</v>
      </c>
      <c r="H55" s="85">
        <f t="shared" si="6"/>
        <v>22.64262367127201</v>
      </c>
      <c r="I55" s="85">
        <f t="shared" si="2"/>
        <v>1.0495122493298812</v>
      </c>
      <c r="J55" s="74" t="s">
        <v>78</v>
      </c>
      <c r="K55" s="96">
        <v>134</v>
      </c>
      <c r="L55" s="15" t="s">
        <v>76</v>
      </c>
      <c r="N55" s="89">
        <f t="shared" si="4"/>
        <v>1152.0495960894104</v>
      </c>
      <c r="O55" s="89">
        <f t="shared" si="5"/>
        <v>1097.6999999999998</v>
      </c>
    </row>
    <row r="56" spans="1:15" ht="15" customHeight="1">
      <c r="A56" s="12">
        <v>42886</v>
      </c>
      <c r="B56" s="23">
        <f t="shared" si="0"/>
        <v>25383.300000000003</v>
      </c>
      <c r="C56" s="14">
        <v>632.8</v>
      </c>
      <c r="D56" s="13">
        <v>26.07</v>
      </c>
      <c r="E56" s="26">
        <f t="shared" si="3"/>
        <v>1118.28</v>
      </c>
      <c r="F56" s="14">
        <v>23.4</v>
      </c>
      <c r="G56" s="84">
        <f t="shared" si="1"/>
        <v>24.273110855389334</v>
      </c>
      <c r="H56" s="85">
        <f t="shared" si="6"/>
        <v>22.680634545909793</v>
      </c>
      <c r="I56" s="85">
        <f t="shared" si="2"/>
        <v>1.047837151579092</v>
      </c>
      <c r="J56" s="74" t="s">
        <v>79</v>
      </c>
      <c r="K56" s="96">
        <v>131</v>
      </c>
      <c r="L56" s="15" t="s">
        <v>77</v>
      </c>
      <c r="N56" s="89">
        <f t="shared" si="4"/>
        <v>1174.7302306353201</v>
      </c>
      <c r="O56" s="89">
        <f t="shared" si="5"/>
        <v>1121.1</v>
      </c>
    </row>
    <row r="57" spans="1:15" ht="15" customHeight="1">
      <c r="A57" s="12">
        <v>42893</v>
      </c>
      <c r="B57" s="23">
        <f t="shared" si="0"/>
        <v>25934.300000000003</v>
      </c>
      <c r="C57" s="14">
        <v>551</v>
      </c>
      <c r="D57" s="13">
        <v>22.95</v>
      </c>
      <c r="E57" s="26">
        <f t="shared" si="3"/>
        <v>1141.23</v>
      </c>
      <c r="F57" s="14">
        <v>23.4</v>
      </c>
      <c r="G57" s="84">
        <f t="shared" si="1"/>
        <v>24.008714596949893</v>
      </c>
      <c r="H57" s="85">
        <f t="shared" si="6"/>
        <v>22.707342078283958</v>
      </c>
      <c r="I57" s="85">
        <f t="shared" si="2"/>
        <v>1.0462538861630442</v>
      </c>
      <c r="J57" s="74" t="s">
        <v>24</v>
      </c>
      <c r="K57" s="96">
        <v>129</v>
      </c>
      <c r="L57" s="15" t="s">
        <v>80</v>
      </c>
      <c r="N57" s="89">
        <f t="shared" si="4"/>
        <v>1197.4375727136041</v>
      </c>
      <c r="O57" s="89">
        <f t="shared" si="5"/>
        <v>1144.5</v>
      </c>
    </row>
    <row r="58" spans="1:15" ht="15" customHeight="1">
      <c r="A58" s="12">
        <v>42899</v>
      </c>
      <c r="B58" s="23">
        <f t="shared" si="0"/>
        <v>26562.500000000004</v>
      </c>
      <c r="C58" s="14">
        <v>628.2</v>
      </c>
      <c r="D58" s="13">
        <v>25.23</v>
      </c>
      <c r="E58" s="26">
        <f t="shared" si="3"/>
        <v>1166.46</v>
      </c>
      <c r="F58" s="14">
        <v>23.9</v>
      </c>
      <c r="G58" s="84">
        <f t="shared" si="1"/>
        <v>24.898929845422117</v>
      </c>
      <c r="H58" s="85">
        <f t="shared" si="6"/>
        <v>22.754745126279516</v>
      </c>
      <c r="I58" s="85">
        <f t="shared" si="2"/>
        <v>1.0443275572063364</v>
      </c>
      <c r="J58" s="74" t="s">
        <v>26</v>
      </c>
      <c r="K58" s="96">
        <v>116</v>
      </c>
      <c r="L58" s="15" t="s">
        <v>28</v>
      </c>
      <c r="N58" s="89">
        <f t="shared" si="4"/>
        <v>1220.1923178398836</v>
      </c>
      <c r="O58" s="89">
        <f t="shared" si="5"/>
        <v>1168.4</v>
      </c>
    </row>
    <row r="59" spans="1:15" ht="15" customHeight="1">
      <c r="A59" s="12">
        <v>42907</v>
      </c>
      <c r="B59" s="23">
        <f t="shared" si="0"/>
        <v>27229.200000000004</v>
      </c>
      <c r="C59" s="14">
        <v>666.7</v>
      </c>
      <c r="D59" s="13">
        <v>26.1</v>
      </c>
      <c r="E59" s="26">
        <f t="shared" si="3"/>
        <v>1192.56</v>
      </c>
      <c r="F59" s="14">
        <v>24.9</v>
      </c>
      <c r="G59" s="84">
        <f t="shared" si="1"/>
        <v>25.544061302681992</v>
      </c>
      <c r="H59" s="85">
        <f t="shared" si="6"/>
        <v>22.815791239015233</v>
      </c>
      <c r="I59" s="85">
        <f t="shared" si="2"/>
        <v>1.0416560035857694</v>
      </c>
      <c r="J59" s="74" t="s">
        <v>24</v>
      </c>
      <c r="K59" s="96">
        <v>129</v>
      </c>
      <c r="L59" s="15" t="s">
        <v>37</v>
      </c>
      <c r="N59" s="89">
        <f t="shared" si="4"/>
        <v>1243.0081090788988</v>
      </c>
      <c r="O59" s="89">
        <f t="shared" si="5"/>
        <v>1193.3000000000002</v>
      </c>
    </row>
    <row r="60" spans="1:15" ht="15" customHeight="1">
      <c r="A60" s="12">
        <v>42912</v>
      </c>
      <c r="B60" s="23">
        <f t="shared" si="0"/>
        <v>27903.800000000003</v>
      </c>
      <c r="C60" s="14">
        <v>674.6</v>
      </c>
      <c r="D60" s="13">
        <v>27.41</v>
      </c>
      <c r="E60" s="26">
        <f t="shared" si="3"/>
        <v>1219.97</v>
      </c>
      <c r="F60" s="14">
        <v>23.3</v>
      </c>
      <c r="G60" s="84">
        <f t="shared" si="1"/>
        <v>24.611455673112005</v>
      </c>
      <c r="H60" s="85">
        <f t="shared" si="6"/>
        <v>22.856135806618198</v>
      </c>
      <c r="I60" s="85">
        <f t="shared" si="2"/>
        <v>1.0404933789951643</v>
      </c>
      <c r="J60" s="74" t="s">
        <v>82</v>
      </c>
      <c r="K60" s="96">
        <v>131</v>
      </c>
      <c r="L60" s="15" t="s">
        <v>81</v>
      </c>
      <c r="N60" s="89">
        <f t="shared" si="4"/>
        <v>1265.8642448855169</v>
      </c>
      <c r="O60" s="89">
        <f t="shared" si="5"/>
        <v>1216.6000000000001</v>
      </c>
    </row>
    <row r="61" spans="1:15" ht="15" customHeight="1">
      <c r="A61" s="12">
        <v>42917</v>
      </c>
      <c r="B61" s="23">
        <f t="shared" si="0"/>
        <v>28606.600000000002</v>
      </c>
      <c r="C61" s="14">
        <v>702.8</v>
      </c>
      <c r="D61" s="13">
        <v>27.55</v>
      </c>
      <c r="E61" s="26">
        <f t="shared" si="3"/>
        <v>1247.52</v>
      </c>
      <c r="F61" s="14">
        <v>24.7</v>
      </c>
      <c r="G61" s="84">
        <f t="shared" si="1"/>
        <v>25.50998185117967</v>
      </c>
      <c r="H61" s="85">
        <f t="shared" si="6"/>
        <v>22.914742849814033</v>
      </c>
      <c r="I61" s="85">
        <f t="shared" si="2"/>
        <v>1.0382494060544032</v>
      </c>
      <c r="J61" s="74" t="s">
        <v>74</v>
      </c>
      <c r="K61" s="96">
        <v>113</v>
      </c>
      <c r="L61" s="15" t="s">
        <v>83</v>
      </c>
      <c r="N61" s="89">
        <f t="shared" si="4"/>
        <v>1288.778987735331</v>
      </c>
      <c r="O61" s="89">
        <f t="shared" si="5"/>
        <v>1241.3000000000002</v>
      </c>
    </row>
    <row r="62" spans="1:15" ht="15" customHeight="1">
      <c r="A62" s="12">
        <v>42918</v>
      </c>
      <c r="B62" s="23">
        <f t="shared" si="0"/>
        <v>29107.000000000004</v>
      </c>
      <c r="C62" s="14">
        <v>500.4</v>
      </c>
      <c r="D62" s="13">
        <v>23.38</v>
      </c>
      <c r="E62" s="26">
        <f t="shared" si="3"/>
        <v>1270.9</v>
      </c>
      <c r="F62" s="14">
        <v>20.8</v>
      </c>
      <c r="G62" s="84">
        <f t="shared" si="1"/>
        <v>21.402908468776733</v>
      </c>
      <c r="H62" s="85">
        <f t="shared" si="6"/>
        <v>22.886930521677552</v>
      </c>
      <c r="I62" s="85">
        <f t="shared" si="2"/>
        <v>1.0392725760692563</v>
      </c>
      <c r="J62" s="74" t="s">
        <v>74</v>
      </c>
      <c r="K62" s="96">
        <v>113</v>
      </c>
      <c r="L62" s="15" t="s">
        <v>84</v>
      </c>
      <c r="N62" s="89">
        <f t="shared" si="4"/>
        <v>1311.6659182570086</v>
      </c>
      <c r="O62" s="89">
        <f t="shared" si="5"/>
        <v>1262.1000000000001</v>
      </c>
    </row>
    <row r="63" spans="1:15" ht="15" customHeight="1">
      <c r="A63" s="12">
        <v>42924</v>
      </c>
      <c r="B63" s="23">
        <f t="shared" si="0"/>
        <v>29730.500000000004</v>
      </c>
      <c r="C63" s="14">
        <v>623.5</v>
      </c>
      <c r="D63" s="13">
        <v>25.3</v>
      </c>
      <c r="E63" s="26">
        <f t="shared" si="3"/>
        <v>1296.2</v>
      </c>
      <c r="F63" s="14">
        <v>23.6</v>
      </c>
      <c r="G63" s="84">
        <f t="shared" si="1"/>
        <v>24.644268774703555</v>
      </c>
      <c r="H63" s="85">
        <f t="shared" si="6"/>
        <v>22.921231291467368</v>
      </c>
      <c r="I63" s="85">
        <f t="shared" si="2"/>
        <v>1.0380237610239371</v>
      </c>
      <c r="J63" s="74" t="s">
        <v>74</v>
      </c>
      <c r="K63" s="96">
        <v>113</v>
      </c>
      <c r="L63" s="15" t="s">
        <v>75</v>
      </c>
      <c r="N63" s="89">
        <f t="shared" si="4"/>
        <v>1334.587149548476</v>
      </c>
      <c r="O63" s="89">
        <f t="shared" si="5"/>
        <v>1285.7</v>
      </c>
    </row>
    <row r="64" spans="1:15" ht="15" customHeight="1">
      <c r="A64" s="12">
        <v>42924</v>
      </c>
      <c r="B64" s="23">
        <f t="shared" si="0"/>
        <v>30200.700000000004</v>
      </c>
      <c r="C64" s="14">
        <v>470.2</v>
      </c>
      <c r="D64" s="13">
        <v>23.52</v>
      </c>
      <c r="E64" s="26">
        <f t="shared" si="3"/>
        <v>1319.72</v>
      </c>
      <c r="F64" s="14">
        <v>19.5</v>
      </c>
      <c r="G64" s="84">
        <f t="shared" si="1"/>
        <v>19.991496598639454</v>
      </c>
      <c r="H64" s="85">
        <f t="shared" si="6"/>
        <v>22.86901767041494</v>
      </c>
      <c r="I64" s="85">
        <f t="shared" si="2"/>
        <v>1.040036904090477</v>
      </c>
      <c r="J64" s="74" t="s">
        <v>86</v>
      </c>
      <c r="K64" s="96">
        <v>127</v>
      </c>
      <c r="L64" s="15" t="s">
        <v>85</v>
      </c>
      <c r="N64" s="89">
        <f t="shared" si="4"/>
        <v>1357.4561672188909</v>
      </c>
      <c r="O64" s="89">
        <f t="shared" si="5"/>
        <v>1305.2</v>
      </c>
    </row>
    <row r="65" spans="1:15" ht="15" customHeight="1">
      <c r="A65" s="12">
        <v>42926</v>
      </c>
      <c r="B65" s="23">
        <f t="shared" si="0"/>
        <v>30759.500000000004</v>
      </c>
      <c r="C65" s="14">
        <v>558.8</v>
      </c>
      <c r="D65" s="13">
        <v>24.17</v>
      </c>
      <c r="E65" s="26">
        <f t="shared" si="3"/>
        <v>1343.89</v>
      </c>
      <c r="F65" s="14">
        <v>21.8</v>
      </c>
      <c r="G65" s="84">
        <f t="shared" si="1"/>
        <v>23.119569714522132</v>
      </c>
      <c r="H65" s="85">
        <f t="shared" si="6"/>
        <v>22.87352387472189</v>
      </c>
      <c r="I65" s="85">
        <f t="shared" si="2"/>
        <v>1.0401881620901379</v>
      </c>
      <c r="J65" s="74" t="s">
        <v>20</v>
      </c>
      <c r="K65" s="96">
        <v>131</v>
      </c>
      <c r="L65" s="15" t="s">
        <v>87</v>
      </c>
      <c r="N65" s="89">
        <f t="shared" si="4"/>
        <v>1380.3296910936128</v>
      </c>
      <c r="O65" s="89">
        <f t="shared" si="5"/>
        <v>1327</v>
      </c>
    </row>
    <row r="66" spans="1:15" ht="15" customHeight="1">
      <c r="A66" s="12">
        <v>42937</v>
      </c>
      <c r="B66" s="23">
        <f t="shared" si="0"/>
        <v>31382.300000000003</v>
      </c>
      <c r="C66" s="14">
        <v>622.8</v>
      </c>
      <c r="D66" s="13">
        <v>25</v>
      </c>
      <c r="E66" s="26">
        <f t="shared" si="3"/>
        <v>1368.89</v>
      </c>
      <c r="F66" s="14">
        <v>23</v>
      </c>
      <c r="G66" s="84">
        <f t="shared" si="1"/>
        <v>24.912</v>
      </c>
      <c r="H66" s="85">
        <f t="shared" si="6"/>
        <v>22.910752507506082</v>
      </c>
      <c r="I66" s="85">
        <f t="shared" si="2"/>
        <v>1.0394373656304583</v>
      </c>
      <c r="J66" s="74" t="s">
        <v>82</v>
      </c>
      <c r="K66" s="96">
        <v>131</v>
      </c>
      <c r="L66" s="15" t="s">
        <v>37</v>
      </c>
      <c r="N66" s="89">
        <f t="shared" si="4"/>
        <v>1403.2404436011188</v>
      </c>
      <c r="O66" s="89">
        <f t="shared" si="5"/>
        <v>1350</v>
      </c>
    </row>
    <row r="67" spans="1:15" ht="15" customHeight="1">
      <c r="A67" s="12">
        <v>42947</v>
      </c>
      <c r="B67" s="23">
        <f t="shared" si="0"/>
        <v>31956.9</v>
      </c>
      <c r="C67" s="14">
        <v>574.6</v>
      </c>
      <c r="D67" s="13">
        <v>25</v>
      </c>
      <c r="E67" s="26">
        <f t="shared" si="3"/>
        <v>1393.89</v>
      </c>
      <c r="F67" s="14">
        <v>22.6</v>
      </c>
      <c r="G67" s="84">
        <f t="shared" si="1"/>
        <v>22.984</v>
      </c>
      <c r="H67" s="85">
        <f t="shared" si="6"/>
        <v>22.91206623191213</v>
      </c>
      <c r="I67" s="85">
        <f t="shared" si="2"/>
        <v>1.0390153794499717</v>
      </c>
      <c r="J67" s="74" t="s">
        <v>82</v>
      </c>
      <c r="K67" s="96">
        <v>131</v>
      </c>
      <c r="L67" s="15" t="s">
        <v>88</v>
      </c>
      <c r="N67" s="89">
        <f t="shared" si="4"/>
        <v>1426.152509833031</v>
      </c>
      <c r="O67" s="89">
        <f t="shared" si="5"/>
        <v>1372.6</v>
      </c>
    </row>
    <row r="68" spans="1:15" ht="15" customHeight="1">
      <c r="A68" s="12">
        <v>42956</v>
      </c>
      <c r="B68" s="23">
        <f t="shared" si="0"/>
        <v>32477.100000000002</v>
      </c>
      <c r="C68" s="14">
        <v>520.2</v>
      </c>
      <c r="D68" s="13">
        <v>22.5</v>
      </c>
      <c r="E68" s="26">
        <f t="shared" si="3"/>
        <v>1416.39</v>
      </c>
      <c r="F68" s="14">
        <v>22.2</v>
      </c>
      <c r="G68" s="84">
        <f t="shared" si="1"/>
        <v>23.12</v>
      </c>
      <c r="H68" s="85">
        <f t="shared" si="6"/>
        <v>22.915369354485698</v>
      </c>
      <c r="I68" s="85">
        <f t="shared" si="2"/>
        <v>1.0389072836159425</v>
      </c>
      <c r="J68" s="74" t="s">
        <v>82</v>
      </c>
      <c r="K68" s="96">
        <v>130</v>
      </c>
      <c r="L68" s="15" t="s">
        <v>89</v>
      </c>
      <c r="N68" s="89">
        <f t="shared" si="4"/>
        <v>1449.0678791875166</v>
      </c>
      <c r="O68" s="89">
        <f t="shared" si="5"/>
        <v>1394.8</v>
      </c>
    </row>
    <row r="69" spans="1:15" ht="15" customHeight="1">
      <c r="A69" s="12">
        <v>42958</v>
      </c>
      <c r="B69" s="23">
        <f t="shared" si="0"/>
        <v>32878.600000000006</v>
      </c>
      <c r="C69" s="14">
        <v>401.5</v>
      </c>
      <c r="D69" s="13">
        <v>17.22</v>
      </c>
      <c r="E69" s="26">
        <f t="shared" si="3"/>
        <v>1433.6100000000001</v>
      </c>
      <c r="F69" s="14">
        <v>23.9</v>
      </c>
      <c r="G69" s="84">
        <f t="shared" si="1"/>
        <v>23.315911730545878</v>
      </c>
      <c r="H69" s="85">
        <f t="shared" si="6"/>
        <v>22.92018052329434</v>
      </c>
      <c r="I69" s="85">
        <f t="shared" si="2"/>
        <v>1.037561189617827</v>
      </c>
      <c r="J69" s="74" t="s">
        <v>42</v>
      </c>
      <c r="K69" s="96">
        <v>121</v>
      </c>
      <c r="L69" s="15" t="s">
        <v>90</v>
      </c>
      <c r="N69" s="89">
        <f t="shared" si="4"/>
        <v>1471.988059710811</v>
      </c>
      <c r="O69" s="89">
        <f t="shared" si="5"/>
        <v>1418.7</v>
      </c>
    </row>
    <row r="70" spans="1:15" ht="15" customHeight="1">
      <c r="A70" s="12">
        <v>42958</v>
      </c>
      <c r="B70" s="23">
        <f t="shared" si="0"/>
        <v>33252.50000000001</v>
      </c>
      <c r="C70" s="14">
        <v>373.9</v>
      </c>
      <c r="D70" s="13">
        <v>17.32</v>
      </c>
      <c r="E70" s="26">
        <f t="shared" si="3"/>
        <v>1450.93</v>
      </c>
      <c r="F70" s="14">
        <v>19.9</v>
      </c>
      <c r="G70" s="84">
        <f t="shared" si="1"/>
        <v>21.587759815242492</v>
      </c>
      <c r="H70" s="85">
        <f t="shared" si="6"/>
        <v>22.904275189016705</v>
      </c>
      <c r="I70" s="85">
        <f t="shared" si="2"/>
        <v>1.039129942235387</v>
      </c>
      <c r="J70" s="74" t="s">
        <v>50</v>
      </c>
      <c r="K70" s="96">
        <v>117</v>
      </c>
      <c r="L70" s="15" t="s">
        <v>91</v>
      </c>
      <c r="N70" s="89">
        <f t="shared" si="4"/>
        <v>1494.8923348998278</v>
      </c>
      <c r="O70" s="89">
        <f t="shared" si="5"/>
        <v>1438.6000000000001</v>
      </c>
    </row>
    <row r="71" spans="1:15" ht="15" customHeight="1">
      <c r="A71" s="12">
        <v>42963</v>
      </c>
      <c r="B71" s="23">
        <f aca="true" t="shared" si="7" ref="B71:B85">IF(A71="","",B70+C71)</f>
        <v>33641.40000000001</v>
      </c>
      <c r="C71" s="14">
        <v>388.9</v>
      </c>
      <c r="D71" s="13">
        <v>19</v>
      </c>
      <c r="E71" s="26">
        <f t="shared" si="3"/>
        <v>1469.93</v>
      </c>
      <c r="F71" s="14">
        <v>19</v>
      </c>
      <c r="G71" s="84">
        <f aca="true" t="shared" si="8" ref="G71:G81">IF(C71="","",C71/D71)</f>
        <v>20.468421052631577</v>
      </c>
      <c r="H71" s="85">
        <f t="shared" si="6"/>
        <v>22.872789860741673</v>
      </c>
      <c r="I71" s="85">
        <f aca="true" t="shared" si="9" ref="I71:I81">IF(N71=0,0,N71/O71)</f>
        <v>1.0412768419048912</v>
      </c>
      <c r="J71" s="74" t="s">
        <v>82</v>
      </c>
      <c r="K71" s="96">
        <v>130</v>
      </c>
      <c r="L71" s="15" t="s">
        <v>92</v>
      </c>
      <c r="N71" s="89">
        <f t="shared" si="4"/>
        <v>1517.7651247605695</v>
      </c>
      <c r="O71" s="89">
        <f t="shared" si="5"/>
        <v>1457.6000000000001</v>
      </c>
    </row>
    <row r="72" spans="1:15" ht="15" customHeight="1">
      <c r="A72" s="12">
        <v>42972</v>
      </c>
      <c r="B72" s="23">
        <f t="shared" si="7"/>
        <v>34605.20000000001</v>
      </c>
      <c r="C72" s="14">
        <v>963.8</v>
      </c>
      <c r="D72" s="13">
        <v>42.01</v>
      </c>
      <c r="E72" s="26">
        <f aca="true" t="shared" si="10" ref="E72:E85">IF(D72=0,"",(E71+D72))</f>
        <v>1511.94</v>
      </c>
      <c r="F72" s="14">
        <v>22.1</v>
      </c>
      <c r="G72" s="84">
        <f t="shared" si="8"/>
        <v>22.942156629373958</v>
      </c>
      <c r="H72" s="85">
        <f t="shared" si="6"/>
        <v>22.874717250684558</v>
      </c>
      <c r="I72" s="85">
        <f t="shared" si="9"/>
        <v>1.0411839170178103</v>
      </c>
      <c r="J72" s="74" t="s">
        <v>82</v>
      </c>
      <c r="K72" s="96">
        <v>130</v>
      </c>
      <c r="L72" s="15" t="s">
        <v>37</v>
      </c>
      <c r="N72" s="89">
        <f aca="true" t="shared" si="11" ref="N72:N109">IF(H72="","",(N71+H72))</f>
        <v>1540.6398420112541</v>
      </c>
      <c r="O72" s="89">
        <f aca="true" t="shared" si="12" ref="O72:O109">O71+F72</f>
        <v>1479.7</v>
      </c>
    </row>
    <row r="73" spans="1:15" ht="15" customHeight="1">
      <c r="A73" s="12">
        <v>42983</v>
      </c>
      <c r="B73" s="23">
        <f t="shared" si="7"/>
        <v>35217.90000000001</v>
      </c>
      <c r="C73" s="14">
        <v>612.7</v>
      </c>
      <c r="D73" s="13">
        <v>24.1</v>
      </c>
      <c r="E73" s="26">
        <f t="shared" si="10"/>
        <v>1536.04</v>
      </c>
      <c r="F73" s="14">
        <v>23.6</v>
      </c>
      <c r="G73" s="84">
        <f t="shared" si="8"/>
        <v>25.423236514522824</v>
      </c>
      <c r="H73" s="85">
        <f t="shared" si="6"/>
        <v>22.9147027421161</v>
      </c>
      <c r="I73" s="85">
        <f t="shared" si="9"/>
        <v>1.040081517164485</v>
      </c>
      <c r="J73" s="74" t="s">
        <v>82</v>
      </c>
      <c r="K73" s="96">
        <v>130</v>
      </c>
      <c r="L73" s="15" t="s">
        <v>37</v>
      </c>
      <c r="N73" s="89">
        <f t="shared" si="11"/>
        <v>1563.5545447533702</v>
      </c>
      <c r="O73" s="89">
        <f t="shared" si="12"/>
        <v>1503.3</v>
      </c>
    </row>
    <row r="74" spans="1:15" ht="15" customHeight="1">
      <c r="A74" s="12">
        <v>42986</v>
      </c>
      <c r="B74" s="23">
        <f t="shared" si="7"/>
        <v>35777.50000000001</v>
      </c>
      <c r="C74" s="14">
        <v>559.6</v>
      </c>
      <c r="D74" s="13">
        <v>24.13</v>
      </c>
      <c r="E74" s="26">
        <f t="shared" si="10"/>
        <v>1560.17</v>
      </c>
      <c r="F74" s="14">
        <v>23.6</v>
      </c>
      <c r="G74" s="84">
        <f t="shared" si="8"/>
        <v>23.191048487360135</v>
      </c>
      <c r="H74" s="85">
        <f aca="true" t="shared" si="13" ref="H74:H81">IF(C74="","",(B74-20)/E74)</f>
        <v>22.91897677817161</v>
      </c>
      <c r="I74" s="85">
        <f t="shared" si="9"/>
        <v>1.039015994191854</v>
      </c>
      <c r="J74" s="74" t="s">
        <v>94</v>
      </c>
      <c r="K74" s="96">
        <v>124</v>
      </c>
      <c r="L74" s="15" t="s">
        <v>95</v>
      </c>
      <c r="N74" s="89">
        <f t="shared" si="11"/>
        <v>1586.4735215315418</v>
      </c>
      <c r="O74" s="89">
        <f t="shared" si="12"/>
        <v>1526.8999999999999</v>
      </c>
    </row>
    <row r="75" spans="1:15" ht="15" customHeight="1">
      <c r="A75" s="12">
        <v>42992</v>
      </c>
      <c r="B75" s="23">
        <f t="shared" si="7"/>
        <v>36413.100000000006</v>
      </c>
      <c r="C75" s="14">
        <v>635.6</v>
      </c>
      <c r="D75" s="13">
        <v>25.56</v>
      </c>
      <c r="E75" s="26">
        <f t="shared" si="10"/>
        <v>1585.73</v>
      </c>
      <c r="F75" s="14">
        <v>24.3</v>
      </c>
      <c r="G75" s="84">
        <f t="shared" si="8"/>
        <v>24.86697965571205</v>
      </c>
      <c r="H75" s="85">
        <f t="shared" si="13"/>
        <v>22.950376167443387</v>
      </c>
      <c r="I75" s="85">
        <f t="shared" si="9"/>
        <v>1.0375347458090416</v>
      </c>
      <c r="J75" s="74" t="s">
        <v>94</v>
      </c>
      <c r="K75" s="96">
        <v>115</v>
      </c>
      <c r="L75" s="15" t="s">
        <v>96</v>
      </c>
      <c r="N75" s="89">
        <f t="shared" si="11"/>
        <v>1609.4238976989852</v>
      </c>
      <c r="O75" s="89">
        <f t="shared" si="12"/>
        <v>1551.1999999999998</v>
      </c>
    </row>
    <row r="76" spans="1:15" ht="15" customHeight="1">
      <c r="A76" s="12">
        <v>43000</v>
      </c>
      <c r="B76" s="23">
        <f t="shared" si="7"/>
        <v>37058.90000000001</v>
      </c>
      <c r="C76" s="14">
        <v>645.8</v>
      </c>
      <c r="D76" s="13">
        <v>26.32</v>
      </c>
      <c r="E76" s="26">
        <f t="shared" si="10"/>
        <v>1612.05</v>
      </c>
      <c r="F76" s="14">
        <v>23.8</v>
      </c>
      <c r="G76" s="84">
        <f t="shared" si="8"/>
        <v>24.536474164133736</v>
      </c>
      <c r="H76" s="85">
        <f t="shared" si="13"/>
        <v>22.976272448125066</v>
      </c>
      <c r="I76" s="85">
        <f t="shared" si="9"/>
        <v>1.0364445524743557</v>
      </c>
      <c r="J76" s="74" t="s">
        <v>74</v>
      </c>
      <c r="K76" s="96">
        <v>120</v>
      </c>
      <c r="L76" s="15" t="s">
        <v>75</v>
      </c>
      <c r="N76" s="89">
        <f t="shared" si="11"/>
        <v>1632.4001701471102</v>
      </c>
      <c r="O76" s="89">
        <f t="shared" si="12"/>
        <v>1574.9999999999998</v>
      </c>
    </row>
    <row r="77" spans="1:15" ht="15" customHeight="1">
      <c r="A77" s="12">
        <v>43000</v>
      </c>
      <c r="B77" s="23">
        <f t="shared" si="7"/>
        <v>37527.50000000001</v>
      </c>
      <c r="C77" s="14">
        <v>468.6</v>
      </c>
      <c r="D77" s="13">
        <v>23.1</v>
      </c>
      <c r="E77" s="26">
        <f t="shared" si="10"/>
        <v>1635.1499999999999</v>
      </c>
      <c r="F77" s="14">
        <v>18.8</v>
      </c>
      <c r="G77" s="84">
        <f t="shared" si="8"/>
        <v>20.285714285714285</v>
      </c>
      <c r="H77" s="85">
        <f t="shared" si="13"/>
        <v>22.938262544720676</v>
      </c>
      <c r="I77" s="85">
        <f t="shared" si="9"/>
        <v>1.0386111385944479</v>
      </c>
      <c r="J77" s="74" t="s">
        <v>97</v>
      </c>
      <c r="K77" s="96">
        <v>132</v>
      </c>
      <c r="L77" s="15" t="s">
        <v>98</v>
      </c>
      <c r="N77" s="89">
        <f t="shared" si="11"/>
        <v>1655.3384326918308</v>
      </c>
      <c r="O77" s="89">
        <f t="shared" si="12"/>
        <v>1593.7999999999997</v>
      </c>
    </row>
    <row r="78" spans="1:15" ht="15" customHeight="1">
      <c r="A78" s="12">
        <v>43001</v>
      </c>
      <c r="B78" s="23">
        <f t="shared" si="7"/>
        <v>37943.600000000006</v>
      </c>
      <c r="C78" s="14">
        <v>416.1</v>
      </c>
      <c r="D78" s="13">
        <v>17.24</v>
      </c>
      <c r="E78" s="26">
        <f t="shared" si="10"/>
        <v>1652.3899999999999</v>
      </c>
      <c r="F78" s="14">
        <v>25.1</v>
      </c>
      <c r="G78" s="84">
        <f t="shared" si="8"/>
        <v>24.13573085846868</v>
      </c>
      <c r="H78" s="85">
        <f t="shared" si="13"/>
        <v>22.950756177415748</v>
      </c>
      <c r="I78" s="85">
        <f t="shared" si="9"/>
        <v>1.0366849026309513</v>
      </c>
      <c r="J78" s="74" t="s">
        <v>99</v>
      </c>
      <c r="K78" s="96">
        <v>131</v>
      </c>
      <c r="L78" s="15" t="s">
        <v>105</v>
      </c>
      <c r="N78" s="89">
        <f t="shared" si="11"/>
        <v>1678.2891888692466</v>
      </c>
      <c r="O78" s="89">
        <f t="shared" si="12"/>
        <v>1618.8999999999996</v>
      </c>
    </row>
    <row r="79" spans="1:15" ht="15" customHeight="1">
      <c r="A79" s="12">
        <v>43001</v>
      </c>
      <c r="B79" s="23">
        <f t="shared" si="7"/>
        <v>38307.600000000006</v>
      </c>
      <c r="C79" s="14">
        <v>364</v>
      </c>
      <c r="D79" s="13">
        <v>17.85</v>
      </c>
      <c r="E79" s="26">
        <f t="shared" si="10"/>
        <v>1670.2399999999998</v>
      </c>
      <c r="F79" s="14">
        <v>19.3</v>
      </c>
      <c r="G79" s="84">
        <f t="shared" si="8"/>
        <v>20.392156862745097</v>
      </c>
      <c r="H79" s="85">
        <f t="shared" si="13"/>
        <v>22.92341220423413</v>
      </c>
      <c r="I79" s="85">
        <f t="shared" si="9"/>
        <v>1.0384645349001838</v>
      </c>
      <c r="J79" s="74" t="s">
        <v>100</v>
      </c>
      <c r="K79" s="96">
        <v>128</v>
      </c>
      <c r="L79" s="15" t="s">
        <v>106</v>
      </c>
      <c r="N79" s="89">
        <f t="shared" si="11"/>
        <v>1701.2126010734808</v>
      </c>
      <c r="O79" s="89">
        <f t="shared" si="12"/>
        <v>1638.1999999999996</v>
      </c>
    </row>
    <row r="80" spans="1:15" ht="15" customHeight="1">
      <c r="A80" s="12">
        <v>43003</v>
      </c>
      <c r="B80" s="23">
        <f t="shared" si="7"/>
        <v>38830.700000000004</v>
      </c>
      <c r="C80" s="14">
        <v>523.1</v>
      </c>
      <c r="D80" s="13">
        <v>21.29</v>
      </c>
      <c r="E80" s="26">
        <f t="shared" si="10"/>
        <v>1691.5299999999997</v>
      </c>
      <c r="F80" s="14">
        <v>23.6</v>
      </c>
      <c r="G80" s="84">
        <f t="shared" si="8"/>
        <v>24.570220760920623</v>
      </c>
      <c r="H80" s="85">
        <f t="shared" si="13"/>
        <v>22.94413932948278</v>
      </c>
      <c r="I80" s="85">
        <f t="shared" si="9"/>
        <v>1.0375236131923</v>
      </c>
      <c r="J80" s="74" t="s">
        <v>101</v>
      </c>
      <c r="K80" s="96">
        <v>126</v>
      </c>
      <c r="L80" s="15" t="s">
        <v>102</v>
      </c>
      <c r="N80" s="89">
        <f t="shared" si="11"/>
        <v>1724.1567404029636</v>
      </c>
      <c r="O80" s="89">
        <f t="shared" si="12"/>
        <v>1661.7999999999995</v>
      </c>
    </row>
    <row r="81" spans="1:15" ht="15" customHeight="1">
      <c r="A81" s="12">
        <v>43004</v>
      </c>
      <c r="B81" s="23">
        <f t="shared" si="7"/>
        <v>39222.50000000001</v>
      </c>
      <c r="C81" s="14">
        <v>391.8</v>
      </c>
      <c r="D81" s="13">
        <v>15.98</v>
      </c>
      <c r="E81" s="26">
        <f t="shared" si="10"/>
        <v>1707.5099999999998</v>
      </c>
      <c r="F81" s="14">
        <v>23.1</v>
      </c>
      <c r="G81" s="84">
        <f t="shared" si="8"/>
        <v>24.518147684605758</v>
      </c>
      <c r="H81" s="85">
        <f t="shared" si="13"/>
        <v>22.95886993341182</v>
      </c>
      <c r="I81" s="85">
        <f t="shared" si="9"/>
        <v>1.0369254023006564</v>
      </c>
      <c r="J81" s="74" t="s">
        <v>103</v>
      </c>
      <c r="K81" s="96">
        <v>123</v>
      </c>
      <c r="L81" s="15" t="s">
        <v>104</v>
      </c>
      <c r="N81" s="89">
        <f t="shared" si="11"/>
        <v>1747.1156103363753</v>
      </c>
      <c r="O81" s="89">
        <f t="shared" si="12"/>
        <v>1684.8999999999994</v>
      </c>
    </row>
    <row r="82" spans="1:15" ht="15" customHeight="1">
      <c r="A82" s="12">
        <v>43004</v>
      </c>
      <c r="B82" s="23">
        <f t="shared" si="7"/>
        <v>39587.50000000001</v>
      </c>
      <c r="C82" s="14">
        <v>365</v>
      </c>
      <c r="D82" s="13">
        <v>17.37</v>
      </c>
      <c r="E82" s="26">
        <f t="shared" si="10"/>
        <v>1724.8799999999997</v>
      </c>
      <c r="F82" s="14">
        <v>20.3</v>
      </c>
      <c r="G82" s="84">
        <f aca="true" t="shared" si="14" ref="G82:G112">IF(C82="","",C82/D82)</f>
        <v>21.013241220495104</v>
      </c>
      <c r="H82" s="85">
        <f aca="true" t="shared" si="15" ref="H82:H112">IF(C82="","",(B82-20)/E82)</f>
        <v>22.939276935207097</v>
      </c>
      <c r="I82" s="85">
        <f aca="true" t="shared" si="16" ref="I82:I112">IF(N82=0,0,N82/O82)</f>
        <v>1.0380335956319393</v>
      </c>
      <c r="J82" s="74" t="s">
        <v>109</v>
      </c>
      <c r="K82" s="96">
        <v>130</v>
      </c>
      <c r="L82" s="15" t="s">
        <v>107</v>
      </c>
      <c r="N82" s="89">
        <f t="shared" si="11"/>
        <v>1770.0548872715824</v>
      </c>
      <c r="O82" s="89">
        <f t="shared" si="12"/>
        <v>1705.1999999999994</v>
      </c>
    </row>
    <row r="83" spans="1:15" ht="15" customHeight="1">
      <c r="A83" s="12">
        <v>43010</v>
      </c>
      <c r="B83" s="23">
        <f t="shared" si="7"/>
        <v>40120.00000000001</v>
      </c>
      <c r="C83" s="14">
        <v>532.5</v>
      </c>
      <c r="D83" s="13">
        <v>23</v>
      </c>
      <c r="E83" s="26">
        <f t="shared" si="10"/>
        <v>1747.8799999999997</v>
      </c>
      <c r="F83" s="14">
        <v>22.5</v>
      </c>
      <c r="G83" s="84">
        <f t="shared" si="14"/>
        <v>23.152173913043477</v>
      </c>
      <c r="H83" s="85">
        <f t="shared" si="15"/>
        <v>22.94207840355174</v>
      </c>
      <c r="I83" s="85">
        <f t="shared" si="16"/>
        <v>1.0377941573624674</v>
      </c>
      <c r="J83" s="74" t="s">
        <v>82</v>
      </c>
      <c r="K83" s="96">
        <v>128</v>
      </c>
      <c r="L83" s="15" t="s">
        <v>108</v>
      </c>
      <c r="N83" s="89">
        <f t="shared" si="11"/>
        <v>1792.996965675134</v>
      </c>
      <c r="O83" s="89">
        <f t="shared" si="12"/>
        <v>1727.6999999999994</v>
      </c>
    </row>
    <row r="84" spans="1:15" ht="15" customHeight="1">
      <c r="A84" s="12">
        <v>43021</v>
      </c>
      <c r="B84" s="23">
        <f t="shared" si="7"/>
        <v>40737.50000000001</v>
      </c>
      <c r="C84" s="14">
        <v>617.5</v>
      </c>
      <c r="D84" s="13">
        <v>25.62</v>
      </c>
      <c r="E84" s="26">
        <f t="shared" si="10"/>
        <v>1773.4999999999995</v>
      </c>
      <c r="F84" s="14">
        <v>23.2</v>
      </c>
      <c r="G84" s="84">
        <f t="shared" si="14"/>
        <v>24.102263856362217</v>
      </c>
      <c r="H84" s="85">
        <f t="shared" si="15"/>
        <v>22.95883845503243</v>
      </c>
      <c r="I84" s="85">
        <f t="shared" si="16"/>
        <v>1.0371556366041277</v>
      </c>
      <c r="J84" s="74" t="s">
        <v>20</v>
      </c>
      <c r="K84" s="96">
        <v>129</v>
      </c>
      <c r="L84" s="97" t="s">
        <v>37</v>
      </c>
      <c r="N84" s="89">
        <f t="shared" si="11"/>
        <v>1815.9558041301666</v>
      </c>
      <c r="O84" s="89">
        <f t="shared" si="12"/>
        <v>1750.8999999999994</v>
      </c>
    </row>
    <row r="85" spans="1:15" ht="15" customHeight="1">
      <c r="A85" s="12">
        <v>43031</v>
      </c>
      <c r="B85" s="23">
        <f t="shared" si="7"/>
        <v>41280.50000000001</v>
      </c>
      <c r="C85" s="14">
        <v>543</v>
      </c>
      <c r="D85" s="13">
        <v>23</v>
      </c>
      <c r="E85" s="26">
        <f t="shared" si="10"/>
        <v>1796.4999999999995</v>
      </c>
      <c r="F85" s="14">
        <v>23.2</v>
      </c>
      <c r="G85" s="84">
        <f t="shared" si="14"/>
        <v>23.608695652173914</v>
      </c>
      <c r="H85" s="85">
        <f t="shared" si="15"/>
        <v>22.967158363484565</v>
      </c>
      <c r="I85" s="85">
        <f t="shared" si="16"/>
        <v>1.0365385054357994</v>
      </c>
      <c r="J85" s="74" t="s">
        <v>82</v>
      </c>
      <c r="K85" s="96">
        <v>128</v>
      </c>
      <c r="L85" s="97" t="s">
        <v>37</v>
      </c>
      <c r="N85" s="89">
        <f t="shared" si="11"/>
        <v>1838.922962493651</v>
      </c>
      <c r="O85" s="89">
        <f t="shared" si="12"/>
        <v>1774.0999999999995</v>
      </c>
    </row>
    <row r="86" spans="1:15" ht="15" customHeight="1">
      <c r="A86" s="12">
        <v>43038</v>
      </c>
      <c r="B86" s="23">
        <f aca="true" t="shared" si="17" ref="B86:B114">IF(A86="","",B85+C86)</f>
        <v>41844.00000000001</v>
      </c>
      <c r="C86" s="14">
        <v>563.5</v>
      </c>
      <c r="D86" s="13">
        <v>23.58</v>
      </c>
      <c r="E86" s="26">
        <f aca="true" t="shared" si="18" ref="E86:E114">IF(D86=0,"",(E85+D86))</f>
        <v>1820.0799999999995</v>
      </c>
      <c r="F86" s="14">
        <v>23.2</v>
      </c>
      <c r="G86" s="84">
        <f t="shared" si="14"/>
        <v>23.897370653095845</v>
      </c>
      <c r="H86" s="85">
        <f t="shared" si="15"/>
        <v>22.97920970506792</v>
      </c>
      <c r="I86" s="85">
        <f t="shared" si="16"/>
        <v>1.0359440116834806</v>
      </c>
      <c r="J86" s="74" t="s">
        <v>20</v>
      </c>
      <c r="K86" s="96">
        <v>129</v>
      </c>
      <c r="L86" s="97" t="s">
        <v>37</v>
      </c>
      <c r="N86" s="89">
        <f t="shared" si="11"/>
        <v>1861.902172198719</v>
      </c>
      <c r="O86" s="89">
        <f>O85+F86</f>
        <v>1797.2999999999995</v>
      </c>
    </row>
    <row r="87" spans="1:15" ht="15" customHeight="1">
      <c r="A87" s="12">
        <v>43043</v>
      </c>
      <c r="B87" s="23">
        <f t="shared" si="17"/>
        <v>42189.90000000001</v>
      </c>
      <c r="C87" s="14">
        <v>345.9</v>
      </c>
      <c r="D87" s="13">
        <v>14.88</v>
      </c>
      <c r="E87" s="26">
        <f t="shared" si="18"/>
        <v>1834.9599999999996</v>
      </c>
      <c r="F87" s="14">
        <v>23</v>
      </c>
      <c r="G87" s="84">
        <f t="shared" si="14"/>
        <v>23.24596774193548</v>
      </c>
      <c r="H87" s="85">
        <f t="shared" si="15"/>
        <v>22.98137289096221</v>
      </c>
      <c r="I87" s="85">
        <f t="shared" si="16"/>
        <v>1.0354796160466306</v>
      </c>
      <c r="J87" s="74" t="s">
        <v>42</v>
      </c>
      <c r="K87" s="96">
        <v>125</v>
      </c>
      <c r="L87" s="15" t="s">
        <v>90</v>
      </c>
      <c r="N87" s="89">
        <f>IF(H87="","",(N86+H87))</f>
        <v>1884.883545089681</v>
      </c>
      <c r="O87" s="89">
        <f>O86+F87</f>
        <v>1820.2999999999995</v>
      </c>
    </row>
    <row r="88" spans="1:15" ht="15" customHeight="1">
      <c r="A88" s="12">
        <v>43044</v>
      </c>
      <c r="B88" s="23">
        <f t="shared" si="17"/>
        <v>42534.00000000001</v>
      </c>
      <c r="C88" s="14">
        <v>344.1</v>
      </c>
      <c r="D88" s="13">
        <v>17.31</v>
      </c>
      <c r="E88" s="26">
        <f t="shared" si="18"/>
        <v>1852.2699999999995</v>
      </c>
      <c r="F88" s="14">
        <v>19.3</v>
      </c>
      <c r="G88" s="84">
        <f t="shared" si="14"/>
        <v>19.8786828422877</v>
      </c>
      <c r="H88" s="85">
        <f t="shared" si="15"/>
        <v>22.952377353193658</v>
      </c>
      <c r="I88" s="85">
        <f t="shared" si="16"/>
        <v>1.037092804111152</v>
      </c>
      <c r="J88" s="74" t="s">
        <v>110</v>
      </c>
      <c r="K88" s="96">
        <v>117</v>
      </c>
      <c r="L88" s="15" t="s">
        <v>111</v>
      </c>
      <c r="N88" s="89">
        <f t="shared" si="11"/>
        <v>1907.8359224428748</v>
      </c>
      <c r="O88" s="89">
        <f t="shared" si="12"/>
        <v>1839.5999999999995</v>
      </c>
    </row>
    <row r="89" spans="1:15" ht="15" customHeight="1">
      <c r="A89" s="12">
        <v>43046</v>
      </c>
      <c r="B89" s="23">
        <f t="shared" si="17"/>
        <v>43060.00000000001</v>
      </c>
      <c r="C89" s="14">
        <v>526</v>
      </c>
      <c r="D89" s="13">
        <v>24.5</v>
      </c>
      <c r="E89" s="26">
        <f t="shared" si="18"/>
        <v>1876.7699999999995</v>
      </c>
      <c r="F89" s="14">
        <v>20.6</v>
      </c>
      <c r="G89" s="84">
        <f t="shared" si="14"/>
        <v>21.46938775510204</v>
      </c>
      <c r="H89" s="85">
        <f t="shared" si="15"/>
        <v>22.93301789777118</v>
      </c>
      <c r="I89" s="85">
        <f t="shared" si="16"/>
        <v>1.037936211343214</v>
      </c>
      <c r="J89" s="74" t="s">
        <v>82</v>
      </c>
      <c r="K89" s="96">
        <v>138</v>
      </c>
      <c r="L89" s="15" t="s">
        <v>112</v>
      </c>
      <c r="N89" s="89">
        <f t="shared" si="11"/>
        <v>1930.768940340646</v>
      </c>
      <c r="O89" s="89">
        <f t="shared" si="12"/>
        <v>1860.1999999999994</v>
      </c>
    </row>
    <row r="90" spans="1:15" ht="15" customHeight="1">
      <c r="A90" s="12">
        <v>43054</v>
      </c>
      <c r="B90" s="23">
        <f t="shared" si="17"/>
        <v>43707.600000000006</v>
      </c>
      <c r="C90" s="14">
        <v>647.6</v>
      </c>
      <c r="D90" s="13">
        <v>27.53</v>
      </c>
      <c r="E90" s="26">
        <f t="shared" si="18"/>
        <v>1904.2999999999995</v>
      </c>
      <c r="F90" s="14">
        <v>23.1</v>
      </c>
      <c r="G90" s="84">
        <f t="shared" si="14"/>
        <v>23.523428986560116</v>
      </c>
      <c r="H90" s="85">
        <f t="shared" si="15"/>
        <v>22.941553326681728</v>
      </c>
      <c r="I90" s="85">
        <f t="shared" si="16"/>
        <v>1.0373867645448567</v>
      </c>
      <c r="J90" s="74" t="s">
        <v>113</v>
      </c>
      <c r="K90" s="96">
        <v>125</v>
      </c>
      <c r="L90" s="15" t="s">
        <v>37</v>
      </c>
      <c r="N90" s="89">
        <f t="shared" si="11"/>
        <v>1953.7104936673277</v>
      </c>
      <c r="O90" s="89">
        <f>O89+F90</f>
        <v>1883.2999999999993</v>
      </c>
    </row>
    <row r="91" spans="1:15" ht="15" customHeight="1">
      <c r="A91" s="12">
        <v>43061</v>
      </c>
      <c r="B91" s="23">
        <f t="shared" si="17"/>
        <v>44219.00000000001</v>
      </c>
      <c r="C91" s="14">
        <v>511.4</v>
      </c>
      <c r="D91" s="13">
        <v>23.6</v>
      </c>
      <c r="E91" s="26">
        <f t="shared" si="18"/>
        <v>1927.8999999999994</v>
      </c>
      <c r="F91" s="14">
        <v>21.6</v>
      </c>
      <c r="G91" s="84">
        <f t="shared" si="14"/>
        <v>21.669491525423727</v>
      </c>
      <c r="H91" s="85">
        <f t="shared" si="15"/>
        <v>22.925981638051777</v>
      </c>
      <c r="I91" s="85">
        <f t="shared" si="16"/>
        <v>1.037658919263678</v>
      </c>
      <c r="J91" s="74" t="s">
        <v>82</v>
      </c>
      <c r="K91" s="96">
        <v>129</v>
      </c>
      <c r="L91" s="15" t="s">
        <v>37</v>
      </c>
      <c r="N91" s="89">
        <f t="shared" si="11"/>
        <v>1976.6364753053795</v>
      </c>
      <c r="O91" s="89">
        <f>O90+F91</f>
        <v>1904.8999999999992</v>
      </c>
    </row>
    <row r="92" spans="1:15" ht="15" customHeight="1">
      <c r="A92" s="12">
        <v>43067</v>
      </c>
      <c r="B92" s="23">
        <f t="shared" si="17"/>
        <v>44842.90000000001</v>
      </c>
      <c r="C92" s="14">
        <v>623.9</v>
      </c>
      <c r="D92" s="13">
        <v>26.79</v>
      </c>
      <c r="E92" s="26">
        <f t="shared" si="18"/>
        <v>1954.6899999999994</v>
      </c>
      <c r="F92" s="14">
        <v>22.5</v>
      </c>
      <c r="G92" s="84">
        <f t="shared" si="14"/>
        <v>23.288540500186638</v>
      </c>
      <c r="H92" s="85">
        <f t="shared" si="15"/>
        <v>22.930950687832865</v>
      </c>
      <c r="I92" s="85">
        <f t="shared" si="16"/>
        <v>1.0374428898999757</v>
      </c>
      <c r="J92" s="74" t="s">
        <v>113</v>
      </c>
      <c r="K92" s="96">
        <v>124</v>
      </c>
      <c r="L92" s="15" t="s">
        <v>37</v>
      </c>
      <c r="N92" s="89">
        <f>IF(H92="","",(N91+H92))</f>
        <v>1999.5674259932123</v>
      </c>
      <c r="O92" s="89">
        <f t="shared" si="12"/>
        <v>1927.3999999999992</v>
      </c>
    </row>
    <row r="93" spans="1:15" ht="15" customHeight="1">
      <c r="A93" s="12">
        <v>43075</v>
      </c>
      <c r="B93" s="23">
        <f t="shared" si="17"/>
        <v>45299.50000000001</v>
      </c>
      <c r="C93" s="14">
        <v>456.6</v>
      </c>
      <c r="D93" s="13">
        <v>21.28</v>
      </c>
      <c r="E93" s="26">
        <f t="shared" si="18"/>
        <v>1975.9699999999993</v>
      </c>
      <c r="F93" s="14">
        <v>21.4</v>
      </c>
      <c r="G93" s="84">
        <f t="shared" si="14"/>
        <v>21.456766917293233</v>
      </c>
      <c r="H93" s="85">
        <f t="shared" si="15"/>
        <v>22.915074621578274</v>
      </c>
      <c r="I93" s="85">
        <f t="shared" si="16"/>
        <v>1.0378091649295933</v>
      </c>
      <c r="J93" s="74" t="s">
        <v>20</v>
      </c>
      <c r="K93" s="96">
        <v>125</v>
      </c>
      <c r="L93" s="15" t="s">
        <v>37</v>
      </c>
      <c r="N93" s="89">
        <f t="shared" si="11"/>
        <v>2022.4825006147905</v>
      </c>
      <c r="O93" s="89">
        <f>O92+F93</f>
        <v>1948.7999999999993</v>
      </c>
    </row>
    <row r="94" spans="1:15" ht="15" customHeight="1">
      <c r="A94" s="12">
        <v>43081</v>
      </c>
      <c r="B94" s="23">
        <f t="shared" si="17"/>
        <v>45890.80000000001</v>
      </c>
      <c r="C94" s="14">
        <v>591.3</v>
      </c>
      <c r="D94" s="13">
        <v>27.4</v>
      </c>
      <c r="E94" s="26">
        <f t="shared" si="18"/>
        <v>2003.3699999999994</v>
      </c>
      <c r="F94" s="14">
        <v>21.2</v>
      </c>
      <c r="G94" s="84">
        <f t="shared" si="14"/>
        <v>21.580291970802918</v>
      </c>
      <c r="H94" s="85">
        <f t="shared" si="15"/>
        <v>22.89681886022054</v>
      </c>
      <c r="I94" s="85">
        <f t="shared" si="16"/>
        <v>1.0382636139467065</v>
      </c>
      <c r="J94" s="74" t="s">
        <v>82</v>
      </c>
      <c r="K94" s="96">
        <v>129</v>
      </c>
      <c r="L94" s="15" t="s">
        <v>114</v>
      </c>
      <c r="N94" s="89">
        <f t="shared" si="11"/>
        <v>2045.379319475011</v>
      </c>
      <c r="O94" s="89">
        <f t="shared" si="12"/>
        <v>1969.9999999999993</v>
      </c>
    </row>
    <row r="95" spans="1:15" ht="15" customHeight="1">
      <c r="A95" s="12">
        <v>43085</v>
      </c>
      <c r="B95" s="23">
        <f t="shared" si="17"/>
        <v>46177.60000000001</v>
      </c>
      <c r="C95" s="14">
        <v>286.8</v>
      </c>
      <c r="D95" s="13">
        <v>12.15</v>
      </c>
      <c r="E95" s="26">
        <f t="shared" si="18"/>
        <v>2015.5199999999995</v>
      </c>
      <c r="F95" s="14">
        <v>22.4</v>
      </c>
      <c r="G95" s="84">
        <f t="shared" si="14"/>
        <v>23.60493827160494</v>
      </c>
      <c r="H95" s="85">
        <f t="shared" si="15"/>
        <v>22.901087560530296</v>
      </c>
      <c r="I95" s="85">
        <f t="shared" si="16"/>
        <v>1.0380849262374734</v>
      </c>
      <c r="J95" s="74" t="s">
        <v>94</v>
      </c>
      <c r="K95" s="96">
        <v>121</v>
      </c>
      <c r="L95" s="15" t="s">
        <v>37</v>
      </c>
      <c r="N95" s="89">
        <f t="shared" si="11"/>
        <v>2068.2804070355414</v>
      </c>
      <c r="O95" s="89">
        <f t="shared" si="12"/>
        <v>1992.3999999999994</v>
      </c>
    </row>
    <row r="96" spans="1:15" ht="15" customHeight="1">
      <c r="A96" s="12">
        <v>43085</v>
      </c>
      <c r="B96" s="23">
        <f>IF(A96="","",B95+C96)</f>
        <v>46535.500000000015</v>
      </c>
      <c r="C96" s="14">
        <v>357.9</v>
      </c>
      <c r="D96" s="13">
        <v>17.7</v>
      </c>
      <c r="E96" s="26">
        <f>IF(D96=0,"",(E95+D96))</f>
        <v>2033.2199999999996</v>
      </c>
      <c r="F96" s="14">
        <v>20.1</v>
      </c>
      <c r="G96" s="84">
        <f>IF(C96="","",C96/D96)</f>
        <v>20.220338983050848</v>
      </c>
      <c r="H96" s="85">
        <f>IF(C96="","",(B96-20)/E96)</f>
        <v>22.877750563146154</v>
      </c>
      <c r="I96" s="85">
        <f>IF(N96=0,0,N96/O96)</f>
        <v>1.0389488020587487</v>
      </c>
      <c r="J96" s="74" t="s">
        <v>50</v>
      </c>
      <c r="K96" s="96">
        <v>123</v>
      </c>
      <c r="L96" s="15" t="s">
        <v>43</v>
      </c>
      <c r="N96" s="89">
        <f>IF(H96="","",(N83+H96))</f>
        <v>1815.8747162382804</v>
      </c>
      <c r="O96" s="89">
        <f>O83+F96</f>
        <v>1747.7999999999993</v>
      </c>
    </row>
    <row r="97" spans="1:15" ht="15" customHeight="1">
      <c r="A97" s="12">
        <v>43087</v>
      </c>
      <c r="B97" s="23">
        <f>IF(A97="","",B96+C97)</f>
        <v>46953.900000000016</v>
      </c>
      <c r="C97" s="14">
        <v>418.4</v>
      </c>
      <c r="D97" s="13">
        <v>20.2</v>
      </c>
      <c r="E97" s="26">
        <f>IF(D97=0,"",(E96+D97))</f>
        <v>2053.4199999999996</v>
      </c>
      <c r="F97" s="14">
        <v>20.6</v>
      </c>
      <c r="G97" s="84">
        <f>IF(C97="","",C97/D97)</f>
        <v>20.712871287128714</v>
      </c>
      <c r="H97" s="85">
        <f>IF(C97="","",(B97-20)/E97)</f>
        <v>22.856454110703133</v>
      </c>
      <c r="I97" s="85">
        <f>IF(N97=0,0,N97/O97)</f>
        <v>1.0397710757458631</v>
      </c>
      <c r="J97" s="74" t="s">
        <v>116</v>
      </c>
      <c r="K97" s="96">
        <v>142</v>
      </c>
      <c r="L97" s="15" t="s">
        <v>115</v>
      </c>
      <c r="N97" s="89">
        <f aca="true" t="shared" si="19" ref="N97:N107">IF(H97="","",(N96+H97))</f>
        <v>1838.7311703489836</v>
      </c>
      <c r="O97" s="89">
        <f aca="true" t="shared" si="20" ref="O97:O107">O96+F97</f>
        <v>1768.3999999999992</v>
      </c>
    </row>
    <row r="98" spans="1:15" ht="15" customHeight="1">
      <c r="A98" s="12">
        <v>43088</v>
      </c>
      <c r="B98" s="23">
        <f>IF(A98="","",B97+C98)</f>
        <v>47535.10000000001</v>
      </c>
      <c r="C98" s="14">
        <v>581.2</v>
      </c>
      <c r="D98" s="13">
        <v>27.2</v>
      </c>
      <c r="E98" s="26">
        <f>IF(D98=0,"",(E97+D98))</f>
        <v>2080.6199999999994</v>
      </c>
      <c r="F98" s="14">
        <v>20.8</v>
      </c>
      <c r="G98" s="84">
        <f>IF(C98="","",C98/D98)</f>
        <v>21.367647058823533</v>
      </c>
      <c r="H98" s="85">
        <f>IF(C98="","",(B98-20)/E98)</f>
        <v>22.836990896944194</v>
      </c>
      <c r="I98" s="85">
        <f>IF(N98=0,0,N98/O98)</f>
        <v>1.040447217329493</v>
      </c>
      <c r="J98" s="74" t="s">
        <v>82</v>
      </c>
      <c r="K98" s="96">
        <v>129</v>
      </c>
      <c r="L98" s="15" t="s">
        <v>117</v>
      </c>
      <c r="N98" s="89">
        <f t="shared" si="19"/>
        <v>1861.5681612459277</v>
      </c>
      <c r="O98" s="89">
        <f t="shared" si="20"/>
        <v>1789.1999999999991</v>
      </c>
    </row>
    <row r="99" spans="1:15" ht="15" customHeight="1">
      <c r="A99" s="12">
        <v>43091</v>
      </c>
      <c r="B99" s="23">
        <f t="shared" si="17"/>
        <v>47817.10000000001</v>
      </c>
      <c r="C99" s="14">
        <v>282</v>
      </c>
      <c r="D99" s="13">
        <v>13.06</v>
      </c>
      <c r="E99" s="26">
        <f t="shared" si="18"/>
        <v>2093.6799999999994</v>
      </c>
      <c r="F99" s="14">
        <v>20.9</v>
      </c>
      <c r="G99" s="84">
        <f t="shared" si="14"/>
        <v>21.592649310872893</v>
      </c>
      <c r="H99" s="85">
        <f t="shared" si="15"/>
        <v>22.82922891750412</v>
      </c>
      <c r="I99" s="85">
        <f t="shared" si="16"/>
        <v>1.0410460141226632</v>
      </c>
      <c r="J99" s="74" t="s">
        <v>118</v>
      </c>
      <c r="K99" s="96">
        <v>126</v>
      </c>
      <c r="L99" s="15" t="s">
        <v>119</v>
      </c>
      <c r="N99" s="89">
        <f t="shared" si="19"/>
        <v>1884.397390163432</v>
      </c>
      <c r="O99" s="89">
        <f t="shared" si="20"/>
        <v>1810.0999999999992</v>
      </c>
    </row>
    <row r="100" spans="1:15" ht="15" customHeight="1">
      <c r="A100" s="12">
        <v>43096</v>
      </c>
      <c r="B100" s="23">
        <f t="shared" si="17"/>
        <v>48252.900000000016</v>
      </c>
      <c r="C100" s="14">
        <v>435.8</v>
      </c>
      <c r="D100" s="13">
        <v>19.4</v>
      </c>
      <c r="E100" s="26">
        <f t="shared" si="18"/>
        <v>2113.0799999999995</v>
      </c>
      <c r="F100" s="14">
        <v>22</v>
      </c>
      <c r="G100" s="84">
        <f t="shared" si="14"/>
        <v>22.463917525773198</v>
      </c>
      <c r="H100" s="85">
        <f t="shared" si="15"/>
        <v>22.82587502602837</v>
      </c>
      <c r="I100" s="85">
        <f t="shared" si="16"/>
        <v>1.0410039109161406</v>
      </c>
      <c r="J100" s="74" t="s">
        <v>82</v>
      </c>
      <c r="K100" s="96">
        <v>135</v>
      </c>
      <c r="L100" s="15" t="s">
        <v>28</v>
      </c>
      <c r="N100" s="89">
        <f t="shared" si="19"/>
        <v>1907.2232651894603</v>
      </c>
      <c r="O100" s="89">
        <f t="shared" si="20"/>
        <v>1832.0999999999992</v>
      </c>
    </row>
    <row r="101" spans="1:15" ht="15" customHeight="1">
      <c r="A101" s="12">
        <v>43103</v>
      </c>
      <c r="B101" s="23">
        <f t="shared" si="17"/>
        <v>48671.900000000016</v>
      </c>
      <c r="C101" s="14">
        <v>419</v>
      </c>
      <c r="D101" s="13">
        <v>20.4</v>
      </c>
      <c r="E101" s="26">
        <f t="shared" si="18"/>
        <v>2133.4799999999996</v>
      </c>
      <c r="F101" s="14">
        <v>20.2</v>
      </c>
      <c r="G101" s="84">
        <f t="shared" si="14"/>
        <v>20.53921568627451</v>
      </c>
      <c r="H101" s="85">
        <f t="shared" si="15"/>
        <v>22.8040103492885</v>
      </c>
      <c r="I101" s="85">
        <f t="shared" si="16"/>
        <v>1.0419625738480536</v>
      </c>
      <c r="J101" s="74" t="s">
        <v>50</v>
      </c>
      <c r="K101" s="96">
        <v>125</v>
      </c>
      <c r="L101" s="15" t="s">
        <v>43</v>
      </c>
      <c r="N101" s="89">
        <f t="shared" si="19"/>
        <v>1930.0272755387489</v>
      </c>
      <c r="O101" s="89">
        <f t="shared" si="20"/>
        <v>1852.2999999999993</v>
      </c>
    </row>
    <row r="102" spans="1:15" ht="15" customHeight="1">
      <c r="A102" s="12">
        <v>43109</v>
      </c>
      <c r="B102" s="23">
        <f t="shared" si="17"/>
        <v>49169.10000000001</v>
      </c>
      <c r="C102" s="14">
        <v>497.2</v>
      </c>
      <c r="D102" s="13">
        <v>23.4</v>
      </c>
      <c r="E102" s="26">
        <f t="shared" si="18"/>
        <v>2156.8799999999997</v>
      </c>
      <c r="F102" s="14">
        <v>20.7</v>
      </c>
      <c r="G102" s="84">
        <f t="shared" si="14"/>
        <v>21.247863247863247</v>
      </c>
      <c r="H102" s="85">
        <f t="shared" si="15"/>
        <v>22.787127702978385</v>
      </c>
      <c r="I102" s="85">
        <f t="shared" si="16"/>
        <v>1.0426131357403778</v>
      </c>
      <c r="J102" s="74" t="s">
        <v>82</v>
      </c>
      <c r="K102" s="96">
        <v>135</v>
      </c>
      <c r="L102" s="15" t="s">
        <v>120</v>
      </c>
      <c r="N102" s="89">
        <f t="shared" si="19"/>
        <v>1952.8144032417272</v>
      </c>
      <c r="O102" s="89">
        <f t="shared" si="20"/>
        <v>1872.9999999999993</v>
      </c>
    </row>
    <row r="103" spans="1:15" ht="15" customHeight="1">
      <c r="A103" s="12">
        <v>43114</v>
      </c>
      <c r="B103" s="23">
        <f t="shared" si="17"/>
        <v>49664.70000000001</v>
      </c>
      <c r="C103" s="14">
        <v>495.6</v>
      </c>
      <c r="D103" s="13">
        <v>22.96</v>
      </c>
      <c r="E103" s="26">
        <f t="shared" si="18"/>
        <v>2179.8399999999997</v>
      </c>
      <c r="F103" s="14">
        <v>21.5</v>
      </c>
      <c r="G103" s="84">
        <f t="shared" si="14"/>
        <v>21.585365853658537</v>
      </c>
      <c r="H103" s="85">
        <f t="shared" si="15"/>
        <v>22.774469685848512</v>
      </c>
      <c r="I103" s="85">
        <f t="shared" si="16"/>
        <v>1.0428022554381506</v>
      </c>
      <c r="J103" s="74" t="s">
        <v>121</v>
      </c>
      <c r="K103" s="96">
        <v>131</v>
      </c>
      <c r="L103" s="15" t="s">
        <v>75</v>
      </c>
      <c r="N103" s="89">
        <f t="shared" si="19"/>
        <v>1975.5888729275757</v>
      </c>
      <c r="O103" s="89">
        <f t="shared" si="20"/>
        <v>1894.4999999999993</v>
      </c>
    </row>
    <row r="104" spans="1:15" ht="15" customHeight="1">
      <c r="A104" s="12">
        <v>43118</v>
      </c>
      <c r="B104" s="23">
        <f t="shared" si="17"/>
        <v>50203.80000000001</v>
      </c>
      <c r="C104" s="14">
        <v>539.1</v>
      </c>
      <c r="D104" s="13">
        <v>23.05</v>
      </c>
      <c r="E104" s="26">
        <f t="shared" si="18"/>
        <v>2202.89</v>
      </c>
      <c r="F104" s="14">
        <v>21.3</v>
      </c>
      <c r="G104" s="84">
        <f t="shared" si="14"/>
        <v>23.3882863340564</v>
      </c>
      <c r="H104" s="85">
        <f t="shared" si="15"/>
        <v>22.780892373200665</v>
      </c>
      <c r="I104" s="85">
        <f t="shared" si="16"/>
        <v>1.043099365957186</v>
      </c>
      <c r="J104" s="74" t="s">
        <v>82</v>
      </c>
      <c r="K104" s="96">
        <v>135</v>
      </c>
      <c r="L104" s="15" t="s">
        <v>122</v>
      </c>
      <c r="N104" s="89">
        <f t="shared" si="19"/>
        <v>1998.3697653007764</v>
      </c>
      <c r="O104" s="89">
        <f t="shared" si="20"/>
        <v>1915.7999999999993</v>
      </c>
    </row>
    <row r="105" spans="1:15" ht="15" customHeight="1">
      <c r="A105" s="12">
        <v>43121</v>
      </c>
      <c r="B105" s="23">
        <f t="shared" si="17"/>
        <v>50427.90000000001</v>
      </c>
      <c r="C105" s="14">
        <v>224.1</v>
      </c>
      <c r="D105" s="13">
        <v>11.51</v>
      </c>
      <c r="E105" s="26">
        <f t="shared" si="18"/>
        <v>2214.4</v>
      </c>
      <c r="F105" s="14">
        <v>22.3</v>
      </c>
      <c r="G105" s="84">
        <f t="shared" si="14"/>
        <v>19.47002606429192</v>
      </c>
      <c r="H105" s="85">
        <f t="shared" si="15"/>
        <v>22.763683164739888</v>
      </c>
      <c r="I105" s="85">
        <f t="shared" si="16"/>
        <v>1.0428427059829302</v>
      </c>
      <c r="J105" s="74" t="s">
        <v>20</v>
      </c>
      <c r="K105" s="96">
        <v>136</v>
      </c>
      <c r="L105" s="15" t="s">
        <v>123</v>
      </c>
      <c r="N105" s="89">
        <f t="shared" si="19"/>
        <v>2021.1334484655163</v>
      </c>
      <c r="O105" s="89">
        <f t="shared" si="20"/>
        <v>1938.0999999999992</v>
      </c>
    </row>
    <row r="106" spans="1:15" ht="15" customHeight="1">
      <c r="A106" s="12">
        <v>43125</v>
      </c>
      <c r="B106" s="23">
        <f t="shared" si="17"/>
        <v>50956.50000000001</v>
      </c>
      <c r="C106" s="14">
        <v>528.6</v>
      </c>
      <c r="D106" s="13">
        <v>25.15</v>
      </c>
      <c r="E106" s="26">
        <f t="shared" si="18"/>
        <v>2239.55</v>
      </c>
      <c r="F106" s="14">
        <v>20.9</v>
      </c>
      <c r="G106" s="84">
        <f t="shared" si="14"/>
        <v>21.01789264413519</v>
      </c>
      <c r="H106" s="85">
        <f t="shared" si="15"/>
        <v>22.744078051394254</v>
      </c>
      <c r="I106" s="85">
        <f t="shared" si="16"/>
        <v>1.0433269660627418</v>
      </c>
      <c r="J106" s="74" t="s">
        <v>82</v>
      </c>
      <c r="K106" s="96">
        <v>135</v>
      </c>
      <c r="L106" s="15" t="s">
        <v>124</v>
      </c>
      <c r="N106" s="89">
        <f t="shared" si="19"/>
        <v>2043.8775265169106</v>
      </c>
      <c r="O106" s="89">
        <f t="shared" si="20"/>
        <v>1958.9999999999993</v>
      </c>
    </row>
    <row r="107" spans="1:15" ht="15" customHeight="1">
      <c r="A107" s="12">
        <v>43126</v>
      </c>
      <c r="B107" s="23">
        <f t="shared" si="17"/>
        <v>51463.90000000001</v>
      </c>
      <c r="C107" s="14">
        <v>507.4</v>
      </c>
      <c r="D107" s="13">
        <v>25.3</v>
      </c>
      <c r="E107" s="26">
        <f t="shared" si="18"/>
        <v>2264.8500000000004</v>
      </c>
      <c r="F107" s="14">
        <v>19.6</v>
      </c>
      <c r="G107" s="84">
        <f t="shared" si="14"/>
        <v>20.055335968379445</v>
      </c>
      <c r="H107" s="85">
        <f t="shared" si="15"/>
        <v>22.71404287259642</v>
      </c>
      <c r="I107" s="85">
        <f t="shared" si="16"/>
        <v>1.044471631148038</v>
      </c>
      <c r="J107" s="74" t="s">
        <v>125</v>
      </c>
      <c r="K107" s="96">
        <v>141</v>
      </c>
      <c r="L107" s="15" t="s">
        <v>126</v>
      </c>
      <c r="N107" s="89">
        <f t="shared" si="19"/>
        <v>2066.591569389507</v>
      </c>
      <c r="O107" s="89">
        <f t="shared" si="20"/>
        <v>1978.5999999999992</v>
      </c>
    </row>
    <row r="108" spans="1:15" ht="15" customHeight="1">
      <c r="A108" s="12">
        <v>43127</v>
      </c>
      <c r="B108" s="23">
        <f t="shared" si="17"/>
        <v>51789.50000000001</v>
      </c>
      <c r="C108" s="14">
        <v>325.6</v>
      </c>
      <c r="D108" s="13">
        <v>15.6</v>
      </c>
      <c r="E108" s="26">
        <f t="shared" si="18"/>
        <v>2280.4500000000003</v>
      </c>
      <c r="F108" s="14">
        <v>18.7</v>
      </c>
      <c r="G108" s="84">
        <f t="shared" si="14"/>
        <v>20.871794871794872</v>
      </c>
      <c r="H108" s="85">
        <f t="shared" si="15"/>
        <v>22.701440505163454</v>
      </c>
      <c r="I108" s="85">
        <f t="shared" si="16"/>
        <v>1.0397204751333626</v>
      </c>
      <c r="J108" s="74" t="s">
        <v>128</v>
      </c>
      <c r="K108" s="96">
        <v>151</v>
      </c>
      <c r="L108" s="15" t="s">
        <v>127</v>
      </c>
      <c r="N108" s="89">
        <f>IF(H108="","",(N95+H108))</f>
        <v>2090.981847540705</v>
      </c>
      <c r="O108" s="89">
        <f>O95+F108</f>
        <v>2011.0999999999995</v>
      </c>
    </row>
    <row r="109" spans="1:15" ht="15" customHeight="1">
      <c r="A109" s="12">
        <v>43128</v>
      </c>
      <c r="B109" s="23">
        <f t="shared" si="17"/>
        <v>52081.50000000001</v>
      </c>
      <c r="C109" s="14">
        <v>292</v>
      </c>
      <c r="D109" s="13">
        <v>15.57</v>
      </c>
      <c r="E109" s="26">
        <f t="shared" si="18"/>
        <v>2296.0200000000004</v>
      </c>
      <c r="F109" s="14">
        <v>20.2</v>
      </c>
      <c r="G109" s="84">
        <f t="shared" si="14"/>
        <v>18.754014129736674</v>
      </c>
      <c r="H109" s="85">
        <f t="shared" si="15"/>
        <v>22.674671823416173</v>
      </c>
      <c r="I109" s="85">
        <f t="shared" si="16"/>
        <v>1.0405437499946448</v>
      </c>
      <c r="J109" s="74" t="s">
        <v>50</v>
      </c>
      <c r="K109" s="96">
        <v>127</v>
      </c>
      <c r="L109" s="15" t="s">
        <v>129</v>
      </c>
      <c r="N109" s="89">
        <f t="shared" si="11"/>
        <v>2113.6565193641213</v>
      </c>
      <c r="O109" s="89">
        <f t="shared" si="12"/>
        <v>2031.2999999999995</v>
      </c>
    </row>
    <row r="110" spans="1:15" ht="15" customHeight="1">
      <c r="A110" s="12">
        <v>43129</v>
      </c>
      <c r="B110" s="23">
        <f t="shared" si="17"/>
        <v>52404.200000000004</v>
      </c>
      <c r="C110" s="14">
        <v>322.7</v>
      </c>
      <c r="D110" s="13">
        <v>15.3</v>
      </c>
      <c r="E110" s="26">
        <f t="shared" si="18"/>
        <v>2311.3200000000006</v>
      </c>
      <c r="F110" s="14">
        <v>20.9</v>
      </c>
      <c r="G110" s="84">
        <f t="shared" si="14"/>
        <v>21.091503267973856</v>
      </c>
      <c r="H110" s="85">
        <f t="shared" si="15"/>
        <v>22.66419189034837</v>
      </c>
      <c r="I110" s="85">
        <f t="shared" si="16"/>
        <v>1.0415410060370185</v>
      </c>
      <c r="J110" s="74" t="s">
        <v>82</v>
      </c>
      <c r="K110" s="96">
        <v>135</v>
      </c>
      <c r="L110" s="15" t="s">
        <v>130</v>
      </c>
      <c r="N110" s="89">
        <f>IF(H110="","",(N99+H110))</f>
        <v>1907.0615820537803</v>
      </c>
      <c r="O110" s="89">
        <f>O99+F110</f>
        <v>1830.9999999999993</v>
      </c>
    </row>
    <row r="111" spans="1:15" ht="15" customHeight="1">
      <c r="A111" s="12">
        <v>43130</v>
      </c>
      <c r="B111" s="23">
        <f t="shared" si="17"/>
        <v>52808.600000000006</v>
      </c>
      <c r="C111" s="14">
        <v>404.4</v>
      </c>
      <c r="D111" s="13">
        <v>20.15</v>
      </c>
      <c r="E111" s="26">
        <f t="shared" si="18"/>
        <v>2331.4700000000007</v>
      </c>
      <c r="F111" s="14">
        <v>19.2</v>
      </c>
      <c r="G111" s="84">
        <f t="shared" si="14"/>
        <v>20.069478908188586</v>
      </c>
      <c r="H111" s="85">
        <f t="shared" si="15"/>
        <v>22.641766782330457</v>
      </c>
      <c r="I111" s="85">
        <f t="shared" si="16"/>
        <v>1.0429701377343592</v>
      </c>
      <c r="J111" s="74" t="s">
        <v>50</v>
      </c>
      <c r="K111" s="96">
        <v>129</v>
      </c>
      <c r="L111" s="15" t="s">
        <v>131</v>
      </c>
      <c r="N111" s="89">
        <f>IF(H111="","",(N110+H111))</f>
        <v>1929.7033488361108</v>
      </c>
      <c r="O111" s="89">
        <f>O110+F111</f>
        <v>1850.1999999999994</v>
      </c>
    </row>
    <row r="112" spans="1:15" ht="15" customHeight="1">
      <c r="A112" s="12">
        <v>43133</v>
      </c>
      <c r="B112" s="23">
        <f t="shared" si="17"/>
        <v>53352.50000000001</v>
      </c>
      <c r="C112" s="14">
        <v>543.9</v>
      </c>
      <c r="D112" s="13">
        <v>23</v>
      </c>
      <c r="E112" s="26">
        <f t="shared" si="18"/>
        <v>2354.4700000000007</v>
      </c>
      <c r="F112" s="14">
        <v>21.4</v>
      </c>
      <c r="G112" s="84">
        <f t="shared" si="14"/>
        <v>23.64782608695652</v>
      </c>
      <c r="H112" s="85">
        <f t="shared" si="15"/>
        <v>22.6515946263915</v>
      </c>
      <c r="I112" s="85">
        <f t="shared" si="16"/>
        <v>1.0431475440598967</v>
      </c>
      <c r="J112" s="74" t="s">
        <v>82</v>
      </c>
      <c r="K112" s="96">
        <v>135</v>
      </c>
      <c r="L112" s="15" t="s">
        <v>132</v>
      </c>
      <c r="N112" s="89">
        <f>IF(H112="","",(N111+H112))</f>
        <v>1952.3549434625022</v>
      </c>
      <c r="O112" s="89">
        <f>O111+F112</f>
        <v>1871.5999999999995</v>
      </c>
    </row>
    <row r="113" spans="1:15" ht="15" customHeight="1">
      <c r="A113" s="12">
        <v>43135</v>
      </c>
      <c r="B113" s="23">
        <f t="shared" si="17"/>
        <v>53649.700000000004</v>
      </c>
      <c r="C113" s="14">
        <v>297.2</v>
      </c>
      <c r="D113" s="13">
        <v>17</v>
      </c>
      <c r="E113" s="26">
        <f t="shared" si="18"/>
        <v>2371.4700000000007</v>
      </c>
      <c r="F113" s="14">
        <v>19.9</v>
      </c>
      <c r="G113" s="84">
        <f aca="true" t="shared" si="21" ref="G113:G176">IF(C113="","",C113/D113)</f>
        <v>17.48235294117647</v>
      </c>
      <c r="H113" s="85">
        <f aca="true" t="shared" si="22" ref="H113:H176">IF(C113="","",(B113-20)/E113)</f>
        <v>22.61453866167398</v>
      </c>
      <c r="I113" s="85">
        <f aca="true" t="shared" si="23" ref="I113:I176">IF(N113=0,0,N113/O113)</f>
        <v>1.044128724358539</v>
      </c>
      <c r="J113" s="74" t="s">
        <v>135</v>
      </c>
      <c r="K113" s="96">
        <v>145</v>
      </c>
      <c r="L113" s="15" t="s">
        <v>133</v>
      </c>
      <c r="N113" s="89">
        <f>IF(H113="","",(N112+H113))</f>
        <v>1974.9694821241762</v>
      </c>
      <c r="O113" s="89">
        <f>O112+F113</f>
        <v>1891.4999999999995</v>
      </c>
    </row>
    <row r="114" spans="1:15" ht="15" customHeight="1">
      <c r="A114" s="12">
        <v>43137</v>
      </c>
      <c r="B114" s="23">
        <f t="shared" si="17"/>
        <v>54161.600000000006</v>
      </c>
      <c r="C114" s="14">
        <v>511.9</v>
      </c>
      <c r="D114" s="13">
        <v>23.56</v>
      </c>
      <c r="E114" s="26">
        <f t="shared" si="18"/>
        <v>2395.0300000000007</v>
      </c>
      <c r="F114" s="14">
        <v>21.2</v>
      </c>
      <c r="G114" s="84">
        <f t="shared" si="21"/>
        <v>21.727504244482173</v>
      </c>
      <c r="H114" s="85">
        <f t="shared" si="22"/>
        <v>22.605812870819985</v>
      </c>
      <c r="I114" s="85">
        <f t="shared" si="23"/>
        <v>1.044374598732157</v>
      </c>
      <c r="J114" s="74" t="s">
        <v>94</v>
      </c>
      <c r="K114" s="96">
        <v>135</v>
      </c>
      <c r="L114" s="15" t="s">
        <v>134</v>
      </c>
      <c r="N114" s="89">
        <f>IF(H114="","",(N113+H114))</f>
        <v>1997.5752949949963</v>
      </c>
      <c r="O114" s="89">
        <f>O113+F114</f>
        <v>1912.6999999999996</v>
      </c>
    </row>
    <row r="115" spans="1:15" ht="15" customHeight="1">
      <c r="A115" s="12">
        <v>43141</v>
      </c>
      <c r="B115" s="23">
        <f aca="true" t="shared" si="24" ref="B115:B178">IF(A115="","",B114+C115)</f>
        <v>54518.600000000006</v>
      </c>
      <c r="C115" s="14">
        <v>357</v>
      </c>
      <c r="D115" s="13">
        <v>16.69</v>
      </c>
      <c r="E115" s="26">
        <f aca="true" t="shared" si="25" ref="E115:E178">IF(D115=0,"",(E114+D115))</f>
        <v>2411.7200000000007</v>
      </c>
      <c r="F115" s="14">
        <v>21.2</v>
      </c>
      <c r="G115" s="84">
        <f t="shared" si="21"/>
        <v>21.39005392450569</v>
      </c>
      <c r="H115" s="85">
        <f t="shared" si="22"/>
        <v>22.597399366427275</v>
      </c>
      <c r="I115" s="85">
        <f t="shared" si="23"/>
        <v>1.044610731868982</v>
      </c>
      <c r="J115" s="74" t="s">
        <v>121</v>
      </c>
      <c r="K115" s="96">
        <v>137</v>
      </c>
      <c r="L115" s="15" t="s">
        <v>75</v>
      </c>
      <c r="N115" s="89">
        <f>IF(H115="","",(N114+H115))</f>
        <v>2020.1726943614235</v>
      </c>
      <c r="O115" s="89">
        <f aca="true" t="shared" si="26" ref="O115:O124">O114+F115</f>
        <v>1933.8999999999996</v>
      </c>
    </row>
    <row r="116" spans="1:15" ht="15" customHeight="1">
      <c r="A116" s="12">
        <v>43141</v>
      </c>
      <c r="B116" s="23">
        <f t="shared" si="24"/>
        <v>54990.100000000006</v>
      </c>
      <c r="C116" s="14">
        <v>471.5</v>
      </c>
      <c r="D116" s="13">
        <v>23.19</v>
      </c>
      <c r="E116" s="26">
        <f t="shared" si="25"/>
        <v>2434.9100000000008</v>
      </c>
      <c r="F116" s="14">
        <v>18.5</v>
      </c>
      <c r="G116" s="84">
        <f t="shared" si="21"/>
        <v>20.33203967227253</v>
      </c>
      <c r="H116" s="85">
        <f t="shared" si="22"/>
        <v>22.57582415777174</v>
      </c>
      <c r="I116" s="85">
        <f t="shared" si="23"/>
        <v>1.0462756189915978</v>
      </c>
      <c r="J116" s="74" t="s">
        <v>138</v>
      </c>
      <c r="K116" s="96">
        <v>138</v>
      </c>
      <c r="L116" s="15" t="s">
        <v>136</v>
      </c>
      <c r="N116" s="89">
        <f aca="true" t="shared" si="27" ref="N116:N124">IF(H116="","",(N115+H116))</f>
        <v>2042.7485185191952</v>
      </c>
      <c r="O116" s="89">
        <f t="shared" si="26"/>
        <v>1952.3999999999996</v>
      </c>
    </row>
    <row r="117" spans="1:15" ht="15" customHeight="1">
      <c r="A117" s="12">
        <v>43142</v>
      </c>
      <c r="B117" s="23">
        <f t="shared" si="24"/>
        <v>55156.600000000006</v>
      </c>
      <c r="C117" s="14">
        <v>166.5</v>
      </c>
      <c r="D117" s="13">
        <v>8.96</v>
      </c>
      <c r="E117" s="26">
        <f t="shared" si="25"/>
        <v>2443.870000000001</v>
      </c>
      <c r="F117" s="14">
        <v>22.2</v>
      </c>
      <c r="G117" s="84">
        <f t="shared" si="21"/>
        <v>18.582589285714285</v>
      </c>
      <c r="H117" s="85">
        <f t="shared" si="22"/>
        <v>22.561183696350454</v>
      </c>
      <c r="I117" s="85">
        <f t="shared" si="23"/>
        <v>1.0459382670999422</v>
      </c>
      <c r="J117" s="74" t="s">
        <v>139</v>
      </c>
      <c r="K117" s="96">
        <v>141</v>
      </c>
      <c r="L117" s="15" t="s">
        <v>137</v>
      </c>
      <c r="N117" s="89">
        <f t="shared" si="27"/>
        <v>2065.3097022155457</v>
      </c>
      <c r="O117" s="89">
        <f t="shared" si="26"/>
        <v>1974.5999999999997</v>
      </c>
    </row>
    <row r="118" spans="1:15" ht="15" customHeight="1">
      <c r="A118" s="12">
        <v>43143</v>
      </c>
      <c r="B118" s="23">
        <f t="shared" si="24"/>
        <v>55616.90000000001</v>
      </c>
      <c r="C118" s="14">
        <v>460.3</v>
      </c>
      <c r="D118" s="13">
        <v>21.85</v>
      </c>
      <c r="E118" s="26">
        <f t="shared" si="25"/>
        <v>2465.7200000000007</v>
      </c>
      <c r="F118" s="14">
        <v>21.07</v>
      </c>
      <c r="G118" s="84">
        <f t="shared" si="21"/>
        <v>21.066361556064074</v>
      </c>
      <c r="H118" s="85">
        <f t="shared" si="22"/>
        <v>22.54793731648362</v>
      </c>
      <c r="I118" s="85">
        <f t="shared" si="23"/>
        <v>1.0461938294066804</v>
      </c>
      <c r="J118" s="74" t="s">
        <v>121</v>
      </c>
      <c r="K118" s="96">
        <v>137</v>
      </c>
      <c r="L118" s="15" t="s">
        <v>140</v>
      </c>
      <c r="N118" s="89">
        <f t="shared" si="27"/>
        <v>2087.857639532029</v>
      </c>
      <c r="O118" s="89">
        <f t="shared" si="26"/>
        <v>1995.6699999999996</v>
      </c>
    </row>
    <row r="119" spans="1:15" ht="15" customHeight="1">
      <c r="A119" s="12">
        <v>43151</v>
      </c>
      <c r="B119" s="23">
        <f t="shared" si="24"/>
        <v>56186.600000000006</v>
      </c>
      <c r="C119" s="14">
        <v>569.7</v>
      </c>
      <c r="D119" s="13">
        <v>25.97</v>
      </c>
      <c r="E119" s="26">
        <f t="shared" si="25"/>
        <v>2491.6900000000005</v>
      </c>
      <c r="F119" s="14">
        <v>21.6</v>
      </c>
      <c r="G119" s="84">
        <f t="shared" si="21"/>
        <v>21.93685021178283</v>
      </c>
      <c r="H119" s="85">
        <f t="shared" si="22"/>
        <v>22.54156817260574</v>
      </c>
      <c r="I119" s="85">
        <f t="shared" si="23"/>
        <v>1.0461659607809741</v>
      </c>
      <c r="J119" s="74" t="s">
        <v>94</v>
      </c>
      <c r="K119" s="96">
        <v>136</v>
      </c>
      <c r="L119" s="15" t="s">
        <v>141</v>
      </c>
      <c r="N119" s="89">
        <f t="shared" si="27"/>
        <v>2110.399207704635</v>
      </c>
      <c r="O119" s="89">
        <f t="shared" si="26"/>
        <v>2017.2699999999995</v>
      </c>
    </row>
    <row r="120" spans="1:15" ht="15" customHeight="1">
      <c r="A120" s="12">
        <v>43158</v>
      </c>
      <c r="B120" s="23">
        <f t="shared" si="24"/>
        <v>56716.90000000001</v>
      </c>
      <c r="C120" s="14">
        <v>530.3</v>
      </c>
      <c r="D120" s="13">
        <v>23</v>
      </c>
      <c r="E120" s="26">
        <f t="shared" si="25"/>
        <v>2514.6900000000005</v>
      </c>
      <c r="F120" s="14">
        <v>22.1</v>
      </c>
      <c r="G120" s="84">
        <f t="shared" si="21"/>
        <v>23.05652173913043</v>
      </c>
      <c r="H120" s="85">
        <f t="shared" si="22"/>
        <v>22.546278070060325</v>
      </c>
      <c r="I120" s="85">
        <f t="shared" si="23"/>
        <v>1.045884506379272</v>
      </c>
      <c r="J120" s="74" t="s">
        <v>82</v>
      </c>
      <c r="K120" s="96">
        <v>135</v>
      </c>
      <c r="L120" s="15" t="s">
        <v>124</v>
      </c>
      <c r="N120" s="89">
        <f t="shared" si="27"/>
        <v>2132.9454857746955</v>
      </c>
      <c r="O120" s="89">
        <f t="shared" si="26"/>
        <v>2039.3699999999994</v>
      </c>
    </row>
    <row r="121" spans="1:15" ht="15" customHeight="1">
      <c r="A121" s="12">
        <v>43163</v>
      </c>
      <c r="B121" s="23">
        <f t="shared" si="24"/>
        <v>57204.90000000001</v>
      </c>
      <c r="C121" s="14">
        <v>488</v>
      </c>
      <c r="D121" s="13">
        <v>21.47</v>
      </c>
      <c r="E121" s="26">
        <f t="shared" si="25"/>
        <v>2536.1600000000003</v>
      </c>
      <c r="F121" s="14">
        <v>23</v>
      </c>
      <c r="G121" s="84">
        <f t="shared" si="21"/>
        <v>22.72938984629716</v>
      </c>
      <c r="H121" s="85">
        <f t="shared" si="22"/>
        <v>22.54782821273106</v>
      </c>
      <c r="I121" s="85">
        <f t="shared" si="23"/>
        <v>1.0451535437324182</v>
      </c>
      <c r="J121" s="74" t="s">
        <v>121</v>
      </c>
      <c r="K121" s="96">
        <v>137</v>
      </c>
      <c r="L121" s="15" t="s">
        <v>142</v>
      </c>
      <c r="N121" s="89">
        <f t="shared" si="27"/>
        <v>2155.4933139874265</v>
      </c>
      <c r="O121" s="89">
        <f t="shared" si="26"/>
        <v>2062.3699999999994</v>
      </c>
    </row>
    <row r="122" spans="1:15" ht="15" customHeight="1">
      <c r="A122" s="12">
        <v>43170</v>
      </c>
      <c r="B122" s="23">
        <f t="shared" si="24"/>
        <v>57741.50000000001</v>
      </c>
      <c r="C122" s="14">
        <v>536.6</v>
      </c>
      <c r="D122" s="13">
        <v>23.47</v>
      </c>
      <c r="E122" s="26">
        <f t="shared" si="25"/>
        <v>2559.63</v>
      </c>
      <c r="F122" s="14">
        <v>22.9</v>
      </c>
      <c r="G122" s="84">
        <f t="shared" si="21"/>
        <v>22.86322965487857</v>
      </c>
      <c r="H122" s="85">
        <f t="shared" si="22"/>
        <v>22.550720221281985</v>
      </c>
      <c r="I122" s="85">
        <f t="shared" si="23"/>
        <v>1.044490178350386</v>
      </c>
      <c r="J122" s="74" t="s">
        <v>42</v>
      </c>
      <c r="K122" s="96">
        <v>141</v>
      </c>
      <c r="L122" s="15" t="s">
        <v>143</v>
      </c>
      <c r="N122" s="89">
        <f t="shared" si="27"/>
        <v>2178.0440342087086</v>
      </c>
      <c r="O122" s="89">
        <f t="shared" si="26"/>
        <v>2085.2699999999995</v>
      </c>
    </row>
    <row r="123" spans="1:15" ht="15" customHeight="1">
      <c r="A123" s="12">
        <v>43171</v>
      </c>
      <c r="B123" s="23">
        <f t="shared" si="24"/>
        <v>58270.600000000006</v>
      </c>
      <c r="C123" s="14">
        <v>529.1</v>
      </c>
      <c r="D123" s="13">
        <v>24</v>
      </c>
      <c r="E123" s="26">
        <f t="shared" si="25"/>
        <v>2583.63</v>
      </c>
      <c r="F123" s="14">
        <v>21.3</v>
      </c>
      <c r="G123" s="84">
        <f t="shared" si="21"/>
        <v>22.045833333333334</v>
      </c>
      <c r="H123" s="85">
        <f t="shared" si="22"/>
        <v>22.546030197822446</v>
      </c>
      <c r="I123" s="85">
        <f t="shared" si="23"/>
        <v>1.044631825387493</v>
      </c>
      <c r="J123" s="74" t="s">
        <v>82</v>
      </c>
      <c r="K123" s="96">
        <v>135</v>
      </c>
      <c r="L123" s="15" t="s">
        <v>144</v>
      </c>
      <c r="N123" s="89">
        <f t="shared" si="27"/>
        <v>2200.590064406531</v>
      </c>
      <c r="O123" s="89">
        <f t="shared" si="26"/>
        <v>2106.5699999999997</v>
      </c>
    </row>
    <row r="124" spans="1:15" ht="15" customHeight="1">
      <c r="A124" s="12">
        <v>43175</v>
      </c>
      <c r="B124" s="23">
        <f t="shared" si="24"/>
        <v>58670.40000000001</v>
      </c>
      <c r="C124" s="14">
        <v>399.8</v>
      </c>
      <c r="D124" s="13">
        <v>16.35</v>
      </c>
      <c r="E124" s="26">
        <f t="shared" si="25"/>
        <v>2599.98</v>
      </c>
      <c r="F124" s="14">
        <v>24</v>
      </c>
      <c r="G124" s="84">
        <f t="shared" si="21"/>
        <v>24.452599388379202</v>
      </c>
      <c r="H124" s="85">
        <f t="shared" si="22"/>
        <v>22.55801967707444</v>
      </c>
      <c r="I124" s="85">
        <f t="shared" si="23"/>
        <v>1.0434522611712385</v>
      </c>
      <c r="J124" s="74" t="s">
        <v>94</v>
      </c>
      <c r="K124" s="96">
        <v>135</v>
      </c>
      <c r="L124" s="15" t="s">
        <v>145</v>
      </c>
      <c r="N124" s="89">
        <f t="shared" si="27"/>
        <v>2223.148084083605</v>
      </c>
      <c r="O124" s="89">
        <f t="shared" si="26"/>
        <v>2130.5699999999997</v>
      </c>
    </row>
    <row r="125" spans="1:15" ht="15" customHeight="1">
      <c r="A125" s="12">
        <v>43177</v>
      </c>
      <c r="B125" s="23">
        <f t="shared" si="24"/>
        <v>59023.40000000001</v>
      </c>
      <c r="C125" s="14">
        <v>353</v>
      </c>
      <c r="D125" s="13">
        <v>15.64</v>
      </c>
      <c r="E125" s="26">
        <f t="shared" si="25"/>
        <v>2615.62</v>
      </c>
      <c r="F125" s="14">
        <v>22.4</v>
      </c>
      <c r="G125" s="84">
        <f t="shared" si="21"/>
        <v>22.570332480818415</v>
      </c>
      <c r="H125" s="85">
        <f t="shared" si="22"/>
        <v>22.55809330101468</v>
      </c>
      <c r="I125" s="85">
        <f t="shared" si="23"/>
        <v>1.042720716348214</v>
      </c>
      <c r="J125" s="74" t="s">
        <v>50</v>
      </c>
      <c r="K125" s="96">
        <v>122</v>
      </c>
      <c r="L125" s="15" t="s">
        <v>43</v>
      </c>
      <c r="N125" s="89">
        <f>IF(H125="","",(N112+H125))</f>
        <v>1974.9130367635169</v>
      </c>
      <c r="O125" s="89">
        <f>O112+F125</f>
        <v>1893.9999999999995</v>
      </c>
    </row>
    <row r="126" spans="1:15" ht="15" customHeight="1">
      <c r="A126" s="12">
        <v>43178</v>
      </c>
      <c r="B126" s="23">
        <f t="shared" si="24"/>
        <v>59567.600000000006</v>
      </c>
      <c r="C126" s="14">
        <v>544.2</v>
      </c>
      <c r="D126" s="13">
        <v>24.2</v>
      </c>
      <c r="E126" s="26">
        <f t="shared" si="25"/>
        <v>2639.8199999999997</v>
      </c>
      <c r="F126" s="14">
        <v>21.6</v>
      </c>
      <c r="G126" s="84">
        <f t="shared" si="21"/>
        <v>22.487603305785125</v>
      </c>
      <c r="H126" s="85">
        <f t="shared" si="22"/>
        <v>22.557447098665822</v>
      </c>
      <c r="I126" s="85">
        <f t="shared" si="23"/>
        <v>1.0427388201410437</v>
      </c>
      <c r="J126" s="74" t="s">
        <v>82</v>
      </c>
      <c r="K126" s="96">
        <v>135</v>
      </c>
      <c r="L126" s="15" t="s">
        <v>146</v>
      </c>
      <c r="N126" s="89">
        <f aca="true" t="shared" si="28" ref="N126:N136">IF(H126="","",(N125+H126))</f>
        <v>1997.4704838621826</v>
      </c>
      <c r="O126" s="89">
        <f aca="true" t="shared" si="29" ref="O126:O136">O125+F126</f>
        <v>1915.5999999999995</v>
      </c>
    </row>
    <row r="127" spans="1:15" ht="15" customHeight="1">
      <c r="A127" s="12">
        <v>43188</v>
      </c>
      <c r="B127" s="23">
        <f t="shared" si="24"/>
        <v>60176.50000000001</v>
      </c>
      <c r="C127" s="14">
        <v>608.9</v>
      </c>
      <c r="D127" s="13">
        <v>25.57</v>
      </c>
      <c r="E127" s="26">
        <f t="shared" si="25"/>
        <v>2665.39</v>
      </c>
      <c r="F127" s="14">
        <v>23.3</v>
      </c>
      <c r="G127" s="84">
        <f t="shared" si="21"/>
        <v>23.813062182244817</v>
      </c>
      <c r="H127" s="85">
        <f t="shared" si="22"/>
        <v>22.569492644603606</v>
      </c>
      <c r="I127" s="85">
        <f t="shared" si="23"/>
        <v>1.0418484586656283</v>
      </c>
      <c r="J127" s="74" t="s">
        <v>20</v>
      </c>
      <c r="K127" s="96">
        <v>136</v>
      </c>
      <c r="L127" s="15" t="s">
        <v>37</v>
      </c>
      <c r="N127" s="89">
        <f t="shared" si="28"/>
        <v>2020.0399765067862</v>
      </c>
      <c r="O127" s="89">
        <f t="shared" si="29"/>
        <v>1938.8999999999994</v>
      </c>
    </row>
    <row r="128" spans="1:15" ht="15" customHeight="1">
      <c r="A128" s="12">
        <v>43189</v>
      </c>
      <c r="B128" s="23">
        <f t="shared" si="24"/>
        <v>60582.200000000004</v>
      </c>
      <c r="C128" s="14">
        <v>405.7</v>
      </c>
      <c r="D128" s="13">
        <v>17.53</v>
      </c>
      <c r="E128" s="26">
        <f t="shared" si="25"/>
        <v>2682.92</v>
      </c>
      <c r="F128" s="14">
        <v>22.7</v>
      </c>
      <c r="G128" s="84">
        <f t="shared" si="21"/>
        <v>23.14318311466058</v>
      </c>
      <c r="H128" s="85">
        <f t="shared" si="22"/>
        <v>22.57324109552279</v>
      </c>
      <c r="I128" s="85">
        <f t="shared" si="23"/>
        <v>1.041299560360068</v>
      </c>
      <c r="J128" s="74" t="s">
        <v>147</v>
      </c>
      <c r="K128" s="96">
        <v>136</v>
      </c>
      <c r="L128" s="15" t="s">
        <v>148</v>
      </c>
      <c r="N128" s="89">
        <f t="shared" si="28"/>
        <v>2042.6132176023089</v>
      </c>
      <c r="O128" s="89">
        <f t="shared" si="29"/>
        <v>1961.5999999999995</v>
      </c>
    </row>
    <row r="129" spans="1:15" ht="15" customHeight="1">
      <c r="A129" s="12">
        <v>43191</v>
      </c>
      <c r="B129" s="23">
        <f t="shared" si="24"/>
        <v>60822.00000000001</v>
      </c>
      <c r="C129" s="14">
        <v>239.8</v>
      </c>
      <c r="D129" s="13">
        <v>11.75</v>
      </c>
      <c r="E129" s="26">
        <f t="shared" si="25"/>
        <v>2694.67</v>
      </c>
      <c r="F129" s="14">
        <v>19.7</v>
      </c>
      <c r="G129" s="84">
        <f t="shared" si="21"/>
        <v>20.408510638297873</v>
      </c>
      <c r="H129" s="85">
        <f t="shared" si="22"/>
        <v>22.563801875554336</v>
      </c>
      <c r="I129" s="85">
        <f t="shared" si="23"/>
        <v>1.0423343357784605</v>
      </c>
      <c r="J129" s="74" t="s">
        <v>149</v>
      </c>
      <c r="K129" s="96">
        <v>138</v>
      </c>
      <c r="L129" s="15" t="s">
        <v>150</v>
      </c>
      <c r="N129" s="89">
        <f t="shared" si="28"/>
        <v>2065.1770194778633</v>
      </c>
      <c r="O129" s="89">
        <f t="shared" si="29"/>
        <v>1981.2999999999995</v>
      </c>
    </row>
    <row r="130" spans="1:15" ht="15" customHeight="1">
      <c r="A130" s="12">
        <v>43199</v>
      </c>
      <c r="B130" s="23">
        <f t="shared" si="24"/>
        <v>61396.80000000001</v>
      </c>
      <c r="C130" s="14">
        <v>574.8</v>
      </c>
      <c r="D130" s="13">
        <v>23</v>
      </c>
      <c r="E130" s="26">
        <f t="shared" si="25"/>
        <v>2717.67</v>
      </c>
      <c r="F130" s="14">
        <v>24</v>
      </c>
      <c r="G130" s="84">
        <f t="shared" si="21"/>
        <v>24.991304347826084</v>
      </c>
      <c r="H130" s="85">
        <f t="shared" si="22"/>
        <v>22.584346149458916</v>
      </c>
      <c r="I130" s="85">
        <f t="shared" si="23"/>
        <v>1.0411217102814154</v>
      </c>
      <c r="J130" s="74" t="s">
        <v>82</v>
      </c>
      <c r="K130" s="96">
        <v>135</v>
      </c>
      <c r="L130" s="15" t="s">
        <v>134</v>
      </c>
      <c r="N130" s="89">
        <f t="shared" si="28"/>
        <v>2087.761365627322</v>
      </c>
      <c r="O130" s="89">
        <f t="shared" si="29"/>
        <v>2005.2999999999995</v>
      </c>
    </row>
    <row r="131" spans="1:15" ht="15" customHeight="1">
      <c r="A131" s="12">
        <v>43211</v>
      </c>
      <c r="B131" s="23">
        <f t="shared" si="24"/>
        <v>62037.50000000001</v>
      </c>
      <c r="C131" s="14">
        <v>640.7</v>
      </c>
      <c r="D131" s="13">
        <v>26.2</v>
      </c>
      <c r="E131" s="26">
        <f t="shared" si="25"/>
        <v>2743.87</v>
      </c>
      <c r="F131" s="14">
        <v>24.1</v>
      </c>
      <c r="G131" s="84">
        <f t="shared" si="21"/>
        <v>24.454198473282446</v>
      </c>
      <c r="H131" s="85">
        <f t="shared" si="22"/>
        <v>22.602200541570852</v>
      </c>
      <c r="I131" s="85">
        <f t="shared" si="23"/>
        <v>1.0398953218532045</v>
      </c>
      <c r="J131" s="74" t="s">
        <v>82</v>
      </c>
      <c r="K131" s="96">
        <v>135</v>
      </c>
      <c r="L131" s="15" t="s">
        <v>37</v>
      </c>
      <c r="N131" s="89">
        <f t="shared" si="28"/>
        <v>2110.3635661688927</v>
      </c>
      <c r="O131" s="89">
        <f t="shared" si="29"/>
        <v>2029.3999999999994</v>
      </c>
    </row>
    <row r="132" spans="1:15" ht="15" customHeight="1">
      <c r="A132" s="12">
        <v>43218</v>
      </c>
      <c r="B132" s="23">
        <f t="shared" si="24"/>
        <v>62525.50000000001</v>
      </c>
      <c r="C132" s="14">
        <v>488</v>
      </c>
      <c r="D132" s="13">
        <v>19.49</v>
      </c>
      <c r="E132" s="26">
        <f t="shared" si="25"/>
        <v>2763.3599999999997</v>
      </c>
      <c r="F132" s="14">
        <v>24.7</v>
      </c>
      <c r="G132" s="84">
        <f t="shared" si="21"/>
        <v>25.03848127244741</v>
      </c>
      <c r="H132" s="85">
        <f t="shared" si="22"/>
        <v>22.619383648891212</v>
      </c>
      <c r="I132" s="85">
        <f t="shared" si="23"/>
        <v>1.0384026823512897</v>
      </c>
      <c r="J132" s="74" t="s">
        <v>121</v>
      </c>
      <c r="K132" s="96">
        <v>135</v>
      </c>
      <c r="L132" s="15" t="s">
        <v>75</v>
      </c>
      <c r="N132" s="89">
        <f t="shared" si="28"/>
        <v>2132.9829498177837</v>
      </c>
      <c r="O132" s="89">
        <f t="shared" si="29"/>
        <v>2054.0999999999995</v>
      </c>
    </row>
    <row r="133" spans="1:15" ht="15" customHeight="1">
      <c r="A133" s="12">
        <v>43219</v>
      </c>
      <c r="B133" s="23">
        <f t="shared" si="24"/>
        <v>62929.30000000001</v>
      </c>
      <c r="C133" s="14">
        <v>403.8</v>
      </c>
      <c r="D133" s="13">
        <v>18.98</v>
      </c>
      <c r="E133" s="26">
        <f t="shared" si="25"/>
        <v>2782.3399999999997</v>
      </c>
      <c r="F133" s="14">
        <v>20.9</v>
      </c>
      <c r="G133" s="84">
        <f t="shared" si="21"/>
        <v>21.275026343519496</v>
      </c>
      <c r="H133" s="85">
        <f t="shared" si="22"/>
        <v>22.610212986191485</v>
      </c>
      <c r="I133" s="85">
        <f t="shared" si="23"/>
        <v>1.0388400784597474</v>
      </c>
      <c r="J133" s="74" t="s">
        <v>86</v>
      </c>
      <c r="K133" s="96">
        <v>136</v>
      </c>
      <c r="L133" s="15" t="s">
        <v>85</v>
      </c>
      <c r="N133" s="89">
        <f t="shared" si="28"/>
        <v>2155.5931628039752</v>
      </c>
      <c r="O133" s="89">
        <f t="shared" si="29"/>
        <v>2074.9999999999995</v>
      </c>
    </row>
    <row r="134" spans="1:15" ht="15" customHeight="1">
      <c r="A134" s="12">
        <v>43222</v>
      </c>
      <c r="B134" s="23">
        <f t="shared" si="24"/>
        <v>63469.10000000001</v>
      </c>
      <c r="C134" s="14">
        <v>539.8</v>
      </c>
      <c r="D134" s="13">
        <v>21.7</v>
      </c>
      <c r="E134" s="26">
        <f t="shared" si="25"/>
        <v>2804.0399999999995</v>
      </c>
      <c r="F134" s="14">
        <v>23.7</v>
      </c>
      <c r="G134" s="84">
        <f t="shared" si="21"/>
        <v>24.87557603686636</v>
      </c>
      <c r="H134" s="85">
        <f t="shared" si="22"/>
        <v>22.627744254718202</v>
      </c>
      <c r="I134" s="85">
        <f t="shared" si="23"/>
        <v>1.037890554657023</v>
      </c>
      <c r="J134" s="74" t="s">
        <v>82</v>
      </c>
      <c r="K134" s="96">
        <v>135</v>
      </c>
      <c r="L134" s="15" t="s">
        <v>151</v>
      </c>
      <c r="N134" s="89">
        <f t="shared" si="28"/>
        <v>2178.2209070586932</v>
      </c>
      <c r="O134" s="89">
        <f t="shared" si="29"/>
        <v>2098.6999999999994</v>
      </c>
    </row>
    <row r="135" spans="1:15" ht="15" customHeight="1">
      <c r="A135" s="12">
        <v>43229</v>
      </c>
      <c r="B135" s="23">
        <f t="shared" si="24"/>
        <v>63981.60000000001</v>
      </c>
      <c r="C135" s="14">
        <v>512.5</v>
      </c>
      <c r="D135" s="13">
        <v>21.26</v>
      </c>
      <c r="E135" s="26">
        <f t="shared" si="25"/>
        <v>2825.2999999999997</v>
      </c>
      <c r="F135" s="14">
        <v>23.4</v>
      </c>
      <c r="G135" s="84">
        <f t="shared" si="21"/>
        <v>24.106302916274693</v>
      </c>
      <c r="H135" s="85">
        <f t="shared" si="22"/>
        <v>22.638870208473442</v>
      </c>
      <c r="I135" s="85">
        <f t="shared" si="23"/>
        <v>1.0371140743919547</v>
      </c>
      <c r="J135" s="74" t="s">
        <v>26</v>
      </c>
      <c r="K135" s="96">
        <v>135</v>
      </c>
      <c r="L135" s="15" t="s">
        <v>119</v>
      </c>
      <c r="N135" s="89">
        <f t="shared" si="28"/>
        <v>2200.8597772671665</v>
      </c>
      <c r="O135" s="89">
        <f t="shared" si="29"/>
        <v>2122.0999999999995</v>
      </c>
    </row>
    <row r="136" spans="1:15" ht="15" customHeight="1">
      <c r="A136" s="12">
        <v>43237</v>
      </c>
      <c r="B136" s="23">
        <f t="shared" si="24"/>
        <v>64600.900000000016</v>
      </c>
      <c r="C136" s="14">
        <v>619.3</v>
      </c>
      <c r="D136" s="13">
        <v>24</v>
      </c>
      <c r="E136" s="26">
        <f t="shared" si="25"/>
        <v>2849.2999999999997</v>
      </c>
      <c r="F136" s="14">
        <v>24.5</v>
      </c>
      <c r="G136" s="84">
        <f t="shared" si="21"/>
        <v>25.804166666666664</v>
      </c>
      <c r="H136" s="85">
        <f t="shared" si="22"/>
        <v>22.6655318850244</v>
      </c>
      <c r="I136" s="85">
        <f t="shared" si="23"/>
        <v>1.0358358842598487</v>
      </c>
      <c r="J136" s="74" t="s">
        <v>82</v>
      </c>
      <c r="K136" s="96">
        <v>137</v>
      </c>
      <c r="L136" s="15" t="s">
        <v>28</v>
      </c>
      <c r="N136" s="89">
        <f t="shared" si="28"/>
        <v>2223.525309152191</v>
      </c>
      <c r="O136" s="89">
        <f t="shared" si="29"/>
        <v>2146.5999999999995</v>
      </c>
    </row>
    <row r="137" spans="1:15" ht="15" customHeight="1">
      <c r="A137" s="12">
        <v>43242</v>
      </c>
      <c r="B137" s="23">
        <f t="shared" si="24"/>
        <v>65048.400000000016</v>
      </c>
      <c r="C137" s="14">
        <v>447.5</v>
      </c>
      <c r="D137" s="13">
        <v>17.27</v>
      </c>
      <c r="E137" s="26">
        <f t="shared" si="25"/>
        <v>2866.5699999999997</v>
      </c>
      <c r="F137" s="14">
        <v>25.5</v>
      </c>
      <c r="G137" s="84">
        <f t="shared" si="21"/>
        <v>25.911986103068905</v>
      </c>
      <c r="H137" s="85">
        <f t="shared" si="22"/>
        <v>22.685090543750903</v>
      </c>
      <c r="I137" s="85">
        <f t="shared" si="23"/>
        <v>1.0416327738094573</v>
      </c>
      <c r="J137" s="74" t="s">
        <v>20</v>
      </c>
      <c r="K137" s="96">
        <v>146</v>
      </c>
      <c r="L137" s="15" t="s">
        <v>37</v>
      </c>
      <c r="N137" s="89">
        <f>IF(H137="","",(N124+H137))</f>
        <v>2245.833174627356</v>
      </c>
      <c r="O137" s="89">
        <f>O124+F137</f>
        <v>2156.0699999999997</v>
      </c>
    </row>
    <row r="138" spans="1:15" ht="15" customHeight="1">
      <c r="A138" s="12">
        <v>43244</v>
      </c>
      <c r="B138" s="23">
        <f>IF(A138="","",B137+C138)</f>
        <v>65682.80000000002</v>
      </c>
      <c r="C138" s="14">
        <v>634.4</v>
      </c>
      <c r="D138" s="13">
        <v>24.86</v>
      </c>
      <c r="E138" s="26">
        <f t="shared" si="25"/>
        <v>2891.43</v>
      </c>
      <c r="F138" s="14">
        <v>24.6</v>
      </c>
      <c r="G138" s="84">
        <f t="shared" si="21"/>
        <v>25.518905872888173</v>
      </c>
      <c r="H138" s="85">
        <f t="shared" si="22"/>
        <v>22.70945518307551</v>
      </c>
      <c r="I138" s="85">
        <f t="shared" si="23"/>
        <v>1.0402961611846047</v>
      </c>
      <c r="J138" s="74" t="s">
        <v>94</v>
      </c>
      <c r="K138" s="96">
        <v>144</v>
      </c>
      <c r="L138" s="15" t="s">
        <v>120</v>
      </c>
      <c r="N138" s="89">
        <f>IF(H138="","",(N137+H138))</f>
        <v>2268.5426298104317</v>
      </c>
      <c r="O138" s="89">
        <f>O137+F138</f>
        <v>2180.6699999999996</v>
      </c>
    </row>
    <row r="139" spans="1:15" ht="15" customHeight="1">
      <c r="A139" s="12">
        <v>43248</v>
      </c>
      <c r="B139" s="23">
        <f t="shared" si="24"/>
        <v>66258.50000000001</v>
      </c>
      <c r="C139" s="14">
        <v>575.7</v>
      </c>
      <c r="D139" s="13">
        <v>23.24</v>
      </c>
      <c r="E139" s="26">
        <f t="shared" si="25"/>
        <v>2914.6699999999996</v>
      </c>
      <c r="F139" s="14">
        <v>23.8</v>
      </c>
      <c r="G139" s="84">
        <f t="shared" si="21"/>
        <v>24.771944922547334</v>
      </c>
      <c r="H139" s="85">
        <f t="shared" si="22"/>
        <v>22.725900359217345</v>
      </c>
      <c r="I139" s="85">
        <f t="shared" si="23"/>
        <v>1.0402634824023</v>
      </c>
      <c r="J139" s="74" t="s">
        <v>50</v>
      </c>
      <c r="K139" s="96">
        <v>136</v>
      </c>
      <c r="L139" s="15" t="s">
        <v>43</v>
      </c>
      <c r="N139" s="89">
        <f>IF(H139="","",(N128+H139))</f>
        <v>2065.339117961526</v>
      </c>
      <c r="O139" s="89">
        <f>O128+F139</f>
        <v>1985.3999999999994</v>
      </c>
    </row>
    <row r="140" spans="1:15" ht="15" customHeight="1">
      <c r="A140" s="12">
        <v>43251</v>
      </c>
      <c r="B140" s="23">
        <f t="shared" si="24"/>
        <v>66755.90000000001</v>
      </c>
      <c r="C140" s="14">
        <v>497.4</v>
      </c>
      <c r="D140" s="13">
        <v>18.75</v>
      </c>
      <c r="E140" s="26">
        <f t="shared" si="25"/>
        <v>2933.4199999999996</v>
      </c>
      <c r="F140" s="14">
        <v>25.1</v>
      </c>
      <c r="G140" s="84">
        <f t="shared" si="21"/>
        <v>26.528</v>
      </c>
      <c r="H140" s="85">
        <f t="shared" si="22"/>
        <v>22.750202834916248</v>
      </c>
      <c r="I140" s="85">
        <f t="shared" si="23"/>
        <v>1.0385920521245675</v>
      </c>
      <c r="J140" s="74" t="s">
        <v>94</v>
      </c>
      <c r="K140" s="96">
        <v>144</v>
      </c>
      <c r="L140" s="15" t="s">
        <v>152</v>
      </c>
      <c r="N140" s="89">
        <f aca="true" t="shared" si="30" ref="N140:N153">IF(H140="","",(N139+H140))</f>
        <v>2088.0893207964423</v>
      </c>
      <c r="O140" s="89">
        <f aca="true" t="shared" si="31" ref="O140:O153">O139+F140</f>
        <v>2010.4999999999993</v>
      </c>
    </row>
    <row r="141" spans="1:15" ht="15" customHeight="1">
      <c r="A141" s="12">
        <v>43252</v>
      </c>
      <c r="B141" s="23">
        <f t="shared" si="24"/>
        <v>67130.50000000001</v>
      </c>
      <c r="C141" s="14">
        <v>374.6</v>
      </c>
      <c r="D141" s="13">
        <v>15.34</v>
      </c>
      <c r="E141" s="26">
        <f t="shared" si="25"/>
        <v>2948.7599999999998</v>
      </c>
      <c r="F141" s="14">
        <v>23.4</v>
      </c>
      <c r="G141" s="84">
        <f t="shared" si="21"/>
        <v>24.41981747066493</v>
      </c>
      <c r="H141" s="85">
        <f t="shared" si="22"/>
        <v>22.75888848193818</v>
      </c>
      <c r="I141" s="85">
        <f t="shared" si="23"/>
        <v>1.0378328380345057</v>
      </c>
      <c r="J141" s="74" t="s">
        <v>50</v>
      </c>
      <c r="K141" s="96">
        <v>136</v>
      </c>
      <c r="L141" s="15" t="s">
        <v>43</v>
      </c>
      <c r="N141" s="89">
        <f t="shared" si="30"/>
        <v>2110.8482092783806</v>
      </c>
      <c r="O141" s="89">
        <f t="shared" si="31"/>
        <v>2033.8999999999994</v>
      </c>
    </row>
    <row r="142" spans="1:15" ht="15" customHeight="1">
      <c r="A142" s="12">
        <v>43255</v>
      </c>
      <c r="B142" s="23">
        <f t="shared" si="24"/>
        <v>67698.80000000002</v>
      </c>
      <c r="C142" s="14">
        <v>568.3</v>
      </c>
      <c r="D142" s="13">
        <v>23.5</v>
      </c>
      <c r="E142" s="26">
        <f t="shared" si="25"/>
        <v>2972.2599999999998</v>
      </c>
      <c r="F142" s="14">
        <v>23.6</v>
      </c>
      <c r="G142" s="84">
        <f t="shared" si="21"/>
        <v>24.182978723404254</v>
      </c>
      <c r="H142" s="85">
        <f t="shared" si="22"/>
        <v>22.770147968212747</v>
      </c>
      <c r="I142" s="85">
        <f t="shared" si="23"/>
        <v>1.0369955563774453</v>
      </c>
      <c r="J142" s="74" t="s">
        <v>82</v>
      </c>
      <c r="K142" s="96">
        <v>149</v>
      </c>
      <c r="L142" s="15" t="s">
        <v>152</v>
      </c>
      <c r="N142" s="89">
        <f t="shared" si="30"/>
        <v>2133.6183572465934</v>
      </c>
      <c r="O142" s="89">
        <f t="shared" si="31"/>
        <v>2057.4999999999995</v>
      </c>
    </row>
    <row r="143" spans="1:15" ht="15" customHeight="1">
      <c r="A143" s="12">
        <v>43259</v>
      </c>
      <c r="B143" s="23">
        <f t="shared" si="24"/>
        <v>68257.50000000001</v>
      </c>
      <c r="C143" s="14">
        <v>558.7</v>
      </c>
      <c r="D143" s="13">
        <v>21</v>
      </c>
      <c r="E143" s="26">
        <f t="shared" si="25"/>
        <v>2993.2599999999998</v>
      </c>
      <c r="F143" s="14">
        <v>25</v>
      </c>
      <c r="G143" s="84">
        <f t="shared" si="21"/>
        <v>26.604761904761908</v>
      </c>
      <c r="H143" s="85">
        <f t="shared" si="22"/>
        <v>22.79705070725564</v>
      </c>
      <c r="I143" s="85">
        <f t="shared" si="23"/>
        <v>1.0354935932551497</v>
      </c>
      <c r="J143" s="74" t="s">
        <v>82</v>
      </c>
      <c r="K143" s="96">
        <v>146</v>
      </c>
      <c r="L143" s="15" t="s">
        <v>37</v>
      </c>
      <c r="N143" s="89">
        <f t="shared" si="30"/>
        <v>2156.415407953849</v>
      </c>
      <c r="O143" s="89">
        <f t="shared" si="31"/>
        <v>2082.4999999999995</v>
      </c>
    </row>
    <row r="144" spans="1:15" ht="15" customHeight="1">
      <c r="A144" s="12">
        <v>43269</v>
      </c>
      <c r="B144" s="23">
        <f t="shared" si="24"/>
        <v>68901.30000000002</v>
      </c>
      <c r="C144" s="14">
        <v>643.8</v>
      </c>
      <c r="D144" s="13">
        <v>25.39</v>
      </c>
      <c r="E144" s="26">
        <f t="shared" si="25"/>
        <v>3018.6499999999996</v>
      </c>
      <c r="F144" s="14">
        <v>24.9</v>
      </c>
      <c r="G144" s="84">
        <f t="shared" si="21"/>
        <v>25.356439543127212</v>
      </c>
      <c r="H144" s="85">
        <f t="shared" si="22"/>
        <v>22.81857784108791</v>
      </c>
      <c r="I144" s="85">
        <f>IF(N144=0,0,N144/O144)</f>
        <v>1.0340865454090051</v>
      </c>
      <c r="J144" s="74" t="s">
        <v>94</v>
      </c>
      <c r="K144" s="96">
        <v>143</v>
      </c>
      <c r="L144" s="15" t="s">
        <v>153</v>
      </c>
      <c r="N144" s="89">
        <f t="shared" si="30"/>
        <v>2179.233985794937</v>
      </c>
      <c r="O144" s="89">
        <f t="shared" si="31"/>
        <v>2107.3999999999996</v>
      </c>
    </row>
    <row r="145" spans="1:15" ht="15" customHeight="1">
      <c r="A145" s="12">
        <v>43277</v>
      </c>
      <c r="B145" s="23">
        <f t="shared" si="24"/>
        <v>69439.60000000002</v>
      </c>
      <c r="C145" s="14">
        <v>538.3</v>
      </c>
      <c r="D145" s="13">
        <v>22</v>
      </c>
      <c r="E145" s="26">
        <f t="shared" si="25"/>
        <v>3040.6499999999996</v>
      </c>
      <c r="F145" s="14">
        <v>24.2</v>
      </c>
      <c r="G145" s="84">
        <f t="shared" si="21"/>
        <v>24.468181818181815</v>
      </c>
      <c r="H145" s="85">
        <f t="shared" si="22"/>
        <v>22.830513212635466</v>
      </c>
      <c r="I145" s="85">
        <f t="shared" si="23"/>
        <v>1.033057092797698</v>
      </c>
      <c r="J145" s="74" t="s">
        <v>82</v>
      </c>
      <c r="K145" s="96">
        <v>144</v>
      </c>
      <c r="L145" s="15" t="s">
        <v>37</v>
      </c>
      <c r="N145" s="89">
        <f t="shared" si="30"/>
        <v>2202.0644990075725</v>
      </c>
      <c r="O145" s="89">
        <f t="shared" si="31"/>
        <v>2131.5999999999995</v>
      </c>
    </row>
    <row r="146" spans="1:15" ht="15" customHeight="1">
      <c r="A146" s="12">
        <v>43281</v>
      </c>
      <c r="B146" s="23">
        <f t="shared" si="24"/>
        <v>70064.20000000003</v>
      </c>
      <c r="C146" s="14">
        <v>624.6</v>
      </c>
      <c r="D146" s="13">
        <v>24.7</v>
      </c>
      <c r="E146" s="26">
        <f t="shared" si="25"/>
        <v>3065.3499999999995</v>
      </c>
      <c r="F146" s="14">
        <v>23.9</v>
      </c>
      <c r="G146" s="84">
        <f t="shared" si="21"/>
        <v>25.287449392712553</v>
      </c>
      <c r="H146" s="85">
        <f t="shared" si="22"/>
        <v>22.85031073123788</v>
      </c>
      <c r="I146" s="85">
        <f t="shared" si="23"/>
        <v>1.0322035767751385</v>
      </c>
      <c r="J146" s="74" t="s">
        <v>155</v>
      </c>
      <c r="K146" s="96">
        <v>143</v>
      </c>
      <c r="L146" s="15" t="s">
        <v>154</v>
      </c>
      <c r="N146" s="89">
        <f t="shared" si="30"/>
        <v>2224.9148097388106</v>
      </c>
      <c r="O146" s="89">
        <f t="shared" si="31"/>
        <v>2155.4999999999995</v>
      </c>
    </row>
    <row r="147" spans="1:15" ht="15" customHeight="1">
      <c r="A147" s="12">
        <v>43283</v>
      </c>
      <c r="B147" s="23">
        <f t="shared" si="24"/>
        <v>70573.80000000003</v>
      </c>
      <c r="C147" s="14">
        <v>509.6</v>
      </c>
      <c r="D147" s="13">
        <v>21.76</v>
      </c>
      <c r="E147" s="26">
        <f t="shared" si="25"/>
        <v>3087.1099999999997</v>
      </c>
      <c r="F147" s="14">
        <v>22.7</v>
      </c>
      <c r="G147" s="84">
        <f t="shared" si="21"/>
        <v>23.419117647058822</v>
      </c>
      <c r="H147" s="85">
        <f t="shared" si="22"/>
        <v>22.854320059861827</v>
      </c>
      <c r="I147" s="85">
        <f t="shared" si="23"/>
        <v>1.0319388163615248</v>
      </c>
      <c r="J147" s="74" t="s">
        <v>20</v>
      </c>
      <c r="K147" s="96">
        <v>144</v>
      </c>
      <c r="L147" s="15" t="s">
        <v>156</v>
      </c>
      <c r="N147" s="89">
        <f t="shared" si="30"/>
        <v>2247.7691297986726</v>
      </c>
      <c r="O147" s="89">
        <f t="shared" si="31"/>
        <v>2178.1999999999994</v>
      </c>
    </row>
    <row r="148" spans="1:15" ht="15" customHeight="1">
      <c r="A148" s="12">
        <v>43290</v>
      </c>
      <c r="B148" s="23">
        <f t="shared" si="24"/>
        <v>71193.80000000003</v>
      </c>
      <c r="C148" s="14">
        <v>620</v>
      </c>
      <c r="D148" s="13">
        <v>25.8</v>
      </c>
      <c r="E148" s="26">
        <f t="shared" si="25"/>
        <v>3112.91</v>
      </c>
      <c r="F148" s="14">
        <v>23.3</v>
      </c>
      <c r="G148" s="84">
        <f t="shared" si="21"/>
        <v>24.031007751937985</v>
      </c>
      <c r="H148" s="85">
        <f t="shared" si="22"/>
        <v>22.86407252378001</v>
      </c>
      <c r="I148" s="85">
        <f t="shared" si="23"/>
        <v>1.031402771893006</v>
      </c>
      <c r="J148" s="74" t="s">
        <v>82</v>
      </c>
      <c r="K148" s="96">
        <v>146</v>
      </c>
      <c r="L148" s="15" t="s">
        <v>37</v>
      </c>
      <c r="N148" s="89">
        <f t="shared" si="30"/>
        <v>2270.6332023224527</v>
      </c>
      <c r="O148" s="89">
        <f t="shared" si="31"/>
        <v>2201.4999999999995</v>
      </c>
    </row>
    <row r="149" spans="1:15" ht="15" customHeight="1">
      <c r="A149" s="12">
        <v>43295</v>
      </c>
      <c r="B149" s="23">
        <f t="shared" si="24"/>
        <v>71717.30000000003</v>
      </c>
      <c r="C149" s="14">
        <v>523.5</v>
      </c>
      <c r="D149" s="13">
        <v>21.17</v>
      </c>
      <c r="E149" s="26">
        <f t="shared" si="25"/>
        <v>3134.08</v>
      </c>
      <c r="F149" s="14">
        <v>23.8</v>
      </c>
      <c r="G149" s="84">
        <f t="shared" si="21"/>
        <v>24.72838923004251</v>
      </c>
      <c r="H149" s="85">
        <f t="shared" si="22"/>
        <v>22.876665560547284</v>
      </c>
      <c r="I149" s="85">
        <f t="shared" si="23"/>
        <v>1.0306519875446007</v>
      </c>
      <c r="J149" s="74" t="s">
        <v>157</v>
      </c>
      <c r="K149" s="96">
        <v>144</v>
      </c>
      <c r="L149" s="15" t="s">
        <v>75</v>
      </c>
      <c r="N149" s="89">
        <f t="shared" si="30"/>
        <v>2293.509867883</v>
      </c>
      <c r="O149" s="89">
        <f t="shared" si="31"/>
        <v>2225.2999999999997</v>
      </c>
    </row>
    <row r="150" spans="1:15" ht="15" customHeight="1">
      <c r="A150" s="12">
        <v>43296</v>
      </c>
      <c r="B150" s="23">
        <f t="shared" si="24"/>
        <v>72084.00000000003</v>
      </c>
      <c r="C150" s="14">
        <v>366.7</v>
      </c>
      <c r="D150" s="13">
        <v>18.31</v>
      </c>
      <c r="E150" s="26">
        <f t="shared" si="25"/>
        <v>3152.39</v>
      </c>
      <c r="F150" s="14">
        <v>19.4</v>
      </c>
      <c r="G150" s="84">
        <f t="shared" si="21"/>
        <v>20.027307482250137</v>
      </c>
      <c r="H150" s="85">
        <f t="shared" si="22"/>
        <v>22.860115658278332</v>
      </c>
      <c r="I150" s="85">
        <f t="shared" si="23"/>
        <v>1.0319285354574235</v>
      </c>
      <c r="J150" s="74" t="s">
        <v>160</v>
      </c>
      <c r="K150" s="96">
        <v>157</v>
      </c>
      <c r="L150" s="15" t="s">
        <v>158</v>
      </c>
      <c r="N150" s="89">
        <f t="shared" si="30"/>
        <v>2316.369983541278</v>
      </c>
      <c r="O150" s="89">
        <f t="shared" si="31"/>
        <v>2244.7</v>
      </c>
    </row>
    <row r="151" spans="1:15" ht="15" customHeight="1">
      <c r="A151" s="12">
        <v>43298</v>
      </c>
      <c r="B151" s="23">
        <f t="shared" si="24"/>
        <v>72588.70000000003</v>
      </c>
      <c r="C151" s="14">
        <v>504.7</v>
      </c>
      <c r="D151" s="13">
        <v>23.8</v>
      </c>
      <c r="E151" s="26">
        <f t="shared" si="25"/>
        <v>3176.19</v>
      </c>
      <c r="F151" s="14">
        <v>20.6</v>
      </c>
      <c r="G151" s="84">
        <f t="shared" si="21"/>
        <v>21.205882352941174</v>
      </c>
      <c r="H151" s="85">
        <f t="shared" si="22"/>
        <v>22.847720067124456</v>
      </c>
      <c r="I151" s="85">
        <f t="shared" si="23"/>
        <v>1.0326304258192747</v>
      </c>
      <c r="J151" s="74" t="s">
        <v>82</v>
      </c>
      <c r="K151" s="96">
        <v>144</v>
      </c>
      <c r="L151" s="15" t="s">
        <v>159</v>
      </c>
      <c r="N151" s="89">
        <f t="shared" si="30"/>
        <v>2339.2177036084026</v>
      </c>
      <c r="O151" s="89">
        <f t="shared" si="31"/>
        <v>2265.2999999999997</v>
      </c>
    </row>
    <row r="152" spans="1:15" ht="15" customHeight="1">
      <c r="A152" s="12">
        <v>43305</v>
      </c>
      <c r="B152" s="23">
        <f t="shared" si="24"/>
        <v>73178.80000000003</v>
      </c>
      <c r="C152" s="14">
        <v>590.1</v>
      </c>
      <c r="D152" s="13">
        <v>23</v>
      </c>
      <c r="E152" s="26">
        <f t="shared" si="25"/>
        <v>3199.19</v>
      </c>
      <c r="F152" s="14">
        <v>22.9</v>
      </c>
      <c r="G152" s="84">
        <f t="shared" si="21"/>
        <v>25.656521739130437</v>
      </c>
      <c r="H152" s="85">
        <f t="shared" si="22"/>
        <v>22.86791344058966</v>
      </c>
      <c r="I152" s="85">
        <f t="shared" si="23"/>
        <v>1.0322898422554814</v>
      </c>
      <c r="J152" s="74" t="s">
        <v>82</v>
      </c>
      <c r="K152" s="96">
        <v>144</v>
      </c>
      <c r="L152" s="15" t="s">
        <v>124</v>
      </c>
      <c r="N152" s="89">
        <f t="shared" si="30"/>
        <v>2362.0856170489924</v>
      </c>
      <c r="O152" s="89">
        <f t="shared" si="31"/>
        <v>2288.2</v>
      </c>
    </row>
    <row r="153" spans="1:15" ht="15" customHeight="1">
      <c r="A153" s="12">
        <v>43315</v>
      </c>
      <c r="B153" s="23">
        <f t="shared" si="24"/>
        <v>73718.80000000003</v>
      </c>
      <c r="C153" s="14">
        <v>540</v>
      </c>
      <c r="D153" s="13">
        <v>24.4</v>
      </c>
      <c r="E153" s="26">
        <f t="shared" si="25"/>
        <v>3223.59</v>
      </c>
      <c r="F153" s="14">
        <v>23.1</v>
      </c>
      <c r="G153" s="84">
        <f t="shared" si="21"/>
        <v>22.13114754098361</v>
      </c>
      <c r="H153" s="85">
        <f t="shared" si="22"/>
        <v>22.86233671155452</v>
      </c>
      <c r="I153" s="85">
        <f t="shared" si="23"/>
        <v>1.0318642987758178</v>
      </c>
      <c r="J153" s="74" t="s">
        <v>82</v>
      </c>
      <c r="K153" s="96">
        <v>144</v>
      </c>
      <c r="L153" s="15" t="s">
        <v>37</v>
      </c>
      <c r="N153" s="89">
        <f t="shared" si="30"/>
        <v>2384.947953760547</v>
      </c>
      <c r="O153" s="89">
        <f t="shared" si="31"/>
        <v>2311.2999999999997</v>
      </c>
    </row>
    <row r="154" spans="1:15" ht="15" customHeight="1">
      <c r="A154" s="12">
        <v>43325</v>
      </c>
      <c r="B154" s="23">
        <f t="shared" si="24"/>
        <v>74301.30000000003</v>
      </c>
      <c r="C154" s="14">
        <v>582.5</v>
      </c>
      <c r="D154" s="13">
        <v>26.29</v>
      </c>
      <c r="E154" s="26">
        <f t="shared" si="25"/>
        <v>3249.88</v>
      </c>
      <c r="F154" s="14">
        <v>21.9</v>
      </c>
      <c r="G154" s="84">
        <f t="shared" si="21"/>
        <v>22.156713579307723</v>
      </c>
      <c r="H154" s="85">
        <f t="shared" si="22"/>
        <v>22.856628552438867</v>
      </c>
      <c r="I154" s="85">
        <f t="shared" si="23"/>
        <v>1.0378951443870126</v>
      </c>
      <c r="J154" s="74" t="s">
        <v>94</v>
      </c>
      <c r="K154" s="96">
        <v>134</v>
      </c>
      <c r="L154" s="15" t="s">
        <v>37</v>
      </c>
      <c r="N154" s="89">
        <f>IF(H154="","",(N141+H154))</f>
        <v>2133.7048378308195</v>
      </c>
      <c r="O154" s="89">
        <f>O141+F154</f>
        <v>2055.7999999999993</v>
      </c>
    </row>
    <row r="155" spans="1:15" ht="15" customHeight="1">
      <c r="A155" s="12">
        <v>43328</v>
      </c>
      <c r="B155" s="23">
        <f t="shared" si="24"/>
        <v>74673.50000000003</v>
      </c>
      <c r="C155" s="14">
        <v>372.2</v>
      </c>
      <c r="D155" s="13">
        <v>15.65</v>
      </c>
      <c r="E155" s="26">
        <f t="shared" si="25"/>
        <v>3265.53</v>
      </c>
      <c r="F155" s="14">
        <v>22.9</v>
      </c>
      <c r="G155" s="84">
        <f t="shared" si="21"/>
        <v>23.782747603833865</v>
      </c>
      <c r="H155" s="85">
        <f t="shared" si="22"/>
        <v>22.86106696309635</v>
      </c>
      <c r="I155" s="85">
        <f t="shared" si="23"/>
        <v>1.0374589429902903</v>
      </c>
      <c r="J155" s="74" t="s">
        <v>50</v>
      </c>
      <c r="K155" s="96">
        <v>134</v>
      </c>
      <c r="L155" s="15" t="s">
        <v>43</v>
      </c>
      <c r="N155" s="89">
        <f aca="true" t="shared" si="32" ref="N155:N165">IF(H155="","",(N154+H155))</f>
        <v>2156.5659047939157</v>
      </c>
      <c r="O155" s="89">
        <f aca="true" t="shared" si="33" ref="O155:O165">O154+F155</f>
        <v>2078.6999999999994</v>
      </c>
    </row>
    <row r="156" spans="1:15" ht="15" customHeight="1">
      <c r="A156" s="12">
        <v>43332</v>
      </c>
      <c r="B156" s="23">
        <f t="shared" si="24"/>
        <v>75208.30000000003</v>
      </c>
      <c r="C156" s="14">
        <v>534.8</v>
      </c>
      <c r="D156" s="13">
        <v>22.06</v>
      </c>
      <c r="E156" s="26">
        <f t="shared" si="25"/>
        <v>3287.59</v>
      </c>
      <c r="F156" s="14">
        <v>23.3</v>
      </c>
      <c r="G156" s="84">
        <f t="shared" si="21"/>
        <v>24.242973708068902</v>
      </c>
      <c r="H156" s="85">
        <f t="shared" si="22"/>
        <v>22.870339671309388</v>
      </c>
      <c r="I156" s="85">
        <f t="shared" si="23"/>
        <v>1.036839317062429</v>
      </c>
      <c r="J156" s="74" t="s">
        <v>20</v>
      </c>
      <c r="K156" s="96">
        <v>144</v>
      </c>
      <c r="L156" s="15" t="s">
        <v>120</v>
      </c>
      <c r="N156" s="89">
        <f t="shared" si="32"/>
        <v>2179.436244465225</v>
      </c>
      <c r="O156" s="89">
        <f t="shared" si="33"/>
        <v>2101.9999999999995</v>
      </c>
    </row>
    <row r="157" spans="1:15" ht="15" customHeight="1">
      <c r="A157" s="12">
        <v>43340</v>
      </c>
      <c r="B157" s="23">
        <f t="shared" si="24"/>
        <v>75723.90000000004</v>
      </c>
      <c r="C157" s="14">
        <v>515.6</v>
      </c>
      <c r="D157" s="13">
        <v>23</v>
      </c>
      <c r="E157" s="26">
        <f t="shared" si="25"/>
        <v>3310.59</v>
      </c>
      <c r="F157" s="14">
        <v>21.1</v>
      </c>
      <c r="G157" s="84">
        <f t="shared" si="21"/>
        <v>22.417391304347827</v>
      </c>
      <c r="H157" s="85">
        <f t="shared" si="22"/>
        <v>22.86719285686238</v>
      </c>
      <c r="I157" s="85">
        <f t="shared" si="23"/>
        <v>1.0373055613593745</v>
      </c>
      <c r="J157" s="74" t="s">
        <v>82</v>
      </c>
      <c r="K157" s="96">
        <v>144</v>
      </c>
      <c r="L157" s="15" t="s">
        <v>37</v>
      </c>
      <c r="N157" s="89">
        <f t="shared" si="32"/>
        <v>2202.3034373220876</v>
      </c>
      <c r="O157" s="89">
        <f t="shared" si="33"/>
        <v>2123.0999999999995</v>
      </c>
    </row>
    <row r="158" spans="1:15" ht="15" customHeight="1">
      <c r="A158" s="12">
        <v>43341</v>
      </c>
      <c r="B158" s="23">
        <f t="shared" si="24"/>
        <v>76112.50000000004</v>
      </c>
      <c r="C158" s="14">
        <v>388.6</v>
      </c>
      <c r="D158" s="13">
        <v>18.39</v>
      </c>
      <c r="E158" s="26">
        <f t="shared" si="25"/>
        <v>3328.98</v>
      </c>
      <c r="F158" s="14">
        <v>21</v>
      </c>
      <c r="G158" s="84">
        <f t="shared" si="21"/>
        <v>21.1310494834149</v>
      </c>
      <c r="H158" s="85">
        <f t="shared" si="22"/>
        <v>22.857602028248905</v>
      </c>
      <c r="I158" s="85">
        <f t="shared" si="23"/>
        <v>1.0378065572269657</v>
      </c>
      <c r="J158" s="74" t="s">
        <v>50</v>
      </c>
      <c r="K158" s="96">
        <v>132</v>
      </c>
      <c r="L158" s="15" t="s">
        <v>131</v>
      </c>
      <c r="N158" s="89">
        <f t="shared" si="32"/>
        <v>2225.1610393503365</v>
      </c>
      <c r="O158" s="89">
        <f t="shared" si="33"/>
        <v>2144.0999999999995</v>
      </c>
    </row>
    <row r="159" spans="1:15" ht="15" customHeight="1">
      <c r="A159" s="12">
        <v>43343</v>
      </c>
      <c r="B159" s="23">
        <f t="shared" si="24"/>
        <v>76516.10000000005</v>
      </c>
      <c r="C159" s="14">
        <v>403.6</v>
      </c>
      <c r="D159" s="13">
        <v>20</v>
      </c>
      <c r="E159" s="26">
        <f t="shared" si="25"/>
        <v>3348.98</v>
      </c>
      <c r="F159" s="14">
        <v>18.5</v>
      </c>
      <c r="G159" s="84">
        <f t="shared" si="21"/>
        <v>20.18</v>
      </c>
      <c r="H159" s="85">
        <f t="shared" si="22"/>
        <v>22.841611475732925</v>
      </c>
      <c r="I159" s="85">
        <f t="shared" si="23"/>
        <v>1.0394907291344075</v>
      </c>
      <c r="J159" s="74" t="s">
        <v>162</v>
      </c>
      <c r="K159" s="96">
        <v>156</v>
      </c>
      <c r="L159" s="15" t="s">
        <v>115</v>
      </c>
      <c r="N159" s="89">
        <f t="shared" si="32"/>
        <v>2248.0026508260694</v>
      </c>
      <c r="O159" s="89">
        <f t="shared" si="33"/>
        <v>2162.5999999999995</v>
      </c>
    </row>
    <row r="160" spans="1:15" ht="15" customHeight="1">
      <c r="A160" s="12">
        <v>43345</v>
      </c>
      <c r="B160" s="23">
        <f t="shared" si="24"/>
        <v>76878.50000000004</v>
      </c>
      <c r="C160" s="14">
        <v>362.4</v>
      </c>
      <c r="D160" s="13">
        <v>18.41</v>
      </c>
      <c r="E160" s="26">
        <f t="shared" si="25"/>
        <v>3367.39</v>
      </c>
      <c r="F160" s="14">
        <v>20.1</v>
      </c>
      <c r="G160" s="84">
        <f t="shared" si="21"/>
        <v>19.68495382944052</v>
      </c>
      <c r="H160" s="85">
        <f t="shared" si="22"/>
        <v>22.824353579478483</v>
      </c>
      <c r="I160" s="85">
        <f t="shared" si="23"/>
        <v>1.0403752253656244</v>
      </c>
      <c r="J160" s="74" t="s">
        <v>50</v>
      </c>
      <c r="K160" s="96">
        <v>134</v>
      </c>
      <c r="L160" s="15" t="s">
        <v>161</v>
      </c>
      <c r="N160" s="89">
        <f t="shared" si="32"/>
        <v>2270.827004405548</v>
      </c>
      <c r="O160" s="89">
        <f t="shared" si="33"/>
        <v>2182.6999999999994</v>
      </c>
    </row>
    <row r="161" spans="1:15" ht="15" customHeight="1">
      <c r="A161" s="12">
        <v>43372</v>
      </c>
      <c r="B161" s="23">
        <f t="shared" si="24"/>
        <v>78357.70000000004</v>
      </c>
      <c r="C161" s="14">
        <v>1479.2</v>
      </c>
      <c r="D161" s="13">
        <f>27+21.11+27.48</f>
        <v>75.59</v>
      </c>
      <c r="E161" s="26">
        <f t="shared" si="25"/>
        <v>3442.98</v>
      </c>
      <c r="F161" s="14">
        <v>18.9</v>
      </c>
      <c r="G161" s="84">
        <f t="shared" si="21"/>
        <v>19.568726021960575</v>
      </c>
      <c r="H161" s="85">
        <f t="shared" si="22"/>
        <v>22.752876868294337</v>
      </c>
      <c r="I161" s="85">
        <f t="shared" si="23"/>
        <v>1.0417786524681334</v>
      </c>
      <c r="J161" s="74" t="s">
        <v>82</v>
      </c>
      <c r="K161" s="96">
        <v>144</v>
      </c>
      <c r="L161" s="15" t="s">
        <v>163</v>
      </c>
      <c r="N161" s="89">
        <f t="shared" si="32"/>
        <v>2293.579881273842</v>
      </c>
      <c r="O161" s="89">
        <f t="shared" si="33"/>
        <v>2201.5999999999995</v>
      </c>
    </row>
    <row r="162" spans="1:15" ht="15" customHeight="1">
      <c r="A162" s="12">
        <v>43444</v>
      </c>
      <c r="B162" s="23">
        <f t="shared" si="24"/>
        <v>83073.60000000003</v>
      </c>
      <c r="C162" s="14">
        <v>4715.9</v>
      </c>
      <c r="D162" s="13">
        <v>211.8</v>
      </c>
      <c r="E162" s="26">
        <f t="shared" si="25"/>
        <v>3654.78</v>
      </c>
      <c r="F162" s="14">
        <v>19.4</v>
      </c>
      <c r="G162" s="84">
        <f t="shared" si="21"/>
        <v>22.265816808309722</v>
      </c>
      <c r="H162" s="85">
        <f t="shared" si="22"/>
        <v>22.72465100498526</v>
      </c>
      <c r="I162" s="85">
        <f t="shared" si="23"/>
        <v>1.0429106403776802</v>
      </c>
      <c r="J162" s="74"/>
      <c r="K162" s="96"/>
      <c r="L162" s="15"/>
      <c r="N162" s="89">
        <f t="shared" si="32"/>
        <v>2316.3045322788275</v>
      </c>
      <c r="O162" s="89">
        <f t="shared" si="33"/>
        <v>2220.9999999999995</v>
      </c>
    </row>
    <row r="163" spans="1:15" ht="15" customHeight="1">
      <c r="A163" s="12">
        <v>43490</v>
      </c>
      <c r="B163" s="23">
        <f t="shared" si="24"/>
        <v>84692.50000000003</v>
      </c>
      <c r="C163" s="14">
        <v>1618.9</v>
      </c>
      <c r="D163" s="13">
        <f>23.52+23+25</f>
        <v>71.52</v>
      </c>
      <c r="E163" s="26">
        <f t="shared" si="25"/>
        <v>3726.3</v>
      </c>
      <c r="F163" s="14">
        <v>17.9</v>
      </c>
      <c r="G163" s="84">
        <f t="shared" si="21"/>
        <v>22.63562639821029</v>
      </c>
      <c r="H163" s="85">
        <f t="shared" si="22"/>
        <v>22.722942328851683</v>
      </c>
      <c r="I163" s="85">
        <f t="shared" si="23"/>
        <v>1.044721727012229</v>
      </c>
      <c r="J163" s="74"/>
      <c r="K163" s="96"/>
      <c r="L163" s="15" t="s">
        <v>163</v>
      </c>
      <c r="N163" s="89">
        <f t="shared" si="32"/>
        <v>2339.0274746076793</v>
      </c>
      <c r="O163" s="89">
        <f t="shared" si="33"/>
        <v>2238.8999999999996</v>
      </c>
    </row>
    <row r="164" spans="1:15" ht="15" customHeight="1">
      <c r="A164" s="12">
        <v>43531</v>
      </c>
      <c r="B164" s="23">
        <f t="shared" si="24"/>
        <v>87305.30000000003</v>
      </c>
      <c r="C164" s="14">
        <v>2612.8</v>
      </c>
      <c r="D164" s="13">
        <v>142.68</v>
      </c>
      <c r="E164" s="26">
        <f t="shared" si="25"/>
        <v>3868.98</v>
      </c>
      <c r="F164" s="14">
        <v>18</v>
      </c>
      <c r="G164" s="84">
        <f t="shared" si="21"/>
        <v>18.312307261003646</v>
      </c>
      <c r="H164" s="85">
        <f t="shared" si="22"/>
        <v>22.56028720748105</v>
      </c>
      <c r="I164" s="85">
        <f t="shared" si="23"/>
        <v>1.0463856448292617</v>
      </c>
      <c r="J164" s="74"/>
      <c r="K164" s="96"/>
      <c r="L164" s="15" t="s">
        <v>163</v>
      </c>
      <c r="N164" s="89">
        <f t="shared" si="32"/>
        <v>2361.5877618151603</v>
      </c>
      <c r="O164" s="89">
        <f t="shared" si="33"/>
        <v>2256.8999999999996</v>
      </c>
    </row>
    <row r="165" spans="1:15" ht="15" customHeight="1">
      <c r="A165" s="12"/>
      <c r="B165" s="23">
        <f t="shared" si="24"/>
      </c>
      <c r="C165" s="14"/>
      <c r="D165" s="13"/>
      <c r="E165" s="26">
        <f t="shared" si="25"/>
      </c>
      <c r="F165" s="14"/>
      <c r="G165" s="84">
        <f t="shared" si="21"/>
      </c>
      <c r="H165" s="85">
        <f t="shared" si="22"/>
      </c>
      <c r="I165" s="85" t="e">
        <f t="shared" si="23"/>
        <v>#VALUE!</v>
      </c>
      <c r="J165" s="74"/>
      <c r="K165" s="96"/>
      <c r="L165" s="15"/>
      <c r="N165" s="89">
        <f t="shared" si="32"/>
      </c>
      <c r="O165" s="89">
        <f t="shared" si="33"/>
        <v>2256.8999999999996</v>
      </c>
    </row>
    <row r="166" spans="1:15" ht="15" customHeight="1">
      <c r="A166" s="12"/>
      <c r="B166" s="23">
        <f t="shared" si="24"/>
      </c>
      <c r="C166" s="14"/>
      <c r="D166" s="13"/>
      <c r="E166" s="26">
        <f t="shared" si="25"/>
      </c>
      <c r="F166" s="14"/>
      <c r="G166" s="84">
        <f t="shared" si="21"/>
      </c>
      <c r="H166" s="85">
        <f t="shared" si="22"/>
      </c>
      <c r="I166" s="85" t="e">
        <f t="shared" si="23"/>
        <v>#VALUE!</v>
      </c>
      <c r="J166" s="74"/>
      <c r="K166" s="96"/>
      <c r="L166" s="15"/>
      <c r="N166" s="89">
        <f>IF(H166="","",(N153+H166))</f>
      </c>
      <c r="O166" s="89">
        <f>O153+F166</f>
        <v>2311.2999999999997</v>
      </c>
    </row>
    <row r="167" spans="1:15" ht="15" customHeight="1">
      <c r="A167" s="12"/>
      <c r="B167" s="23">
        <f t="shared" si="24"/>
      </c>
      <c r="C167" s="14"/>
      <c r="D167" s="13"/>
      <c r="E167" s="26">
        <f t="shared" si="25"/>
      </c>
      <c r="F167" s="14"/>
      <c r="G167" s="84">
        <f t="shared" si="21"/>
      </c>
      <c r="H167" s="85">
        <f t="shared" si="22"/>
      </c>
      <c r="I167" s="85" t="e">
        <f t="shared" si="23"/>
        <v>#VALUE!</v>
      </c>
      <c r="J167" s="74"/>
      <c r="K167" s="96"/>
      <c r="L167" s="15"/>
      <c r="N167" s="89">
        <f>IF(H167="","",(N166+H167))</f>
      </c>
      <c r="O167" s="89">
        <f>O166+F167</f>
        <v>2311.2999999999997</v>
      </c>
    </row>
    <row r="168" spans="1:15" ht="15" customHeight="1">
      <c r="A168" s="12"/>
      <c r="B168" s="23">
        <f t="shared" si="24"/>
      </c>
      <c r="C168" s="14"/>
      <c r="D168" s="13"/>
      <c r="E168" s="26">
        <f t="shared" si="25"/>
      </c>
      <c r="F168" s="14"/>
      <c r="G168" s="84">
        <f t="shared" si="21"/>
      </c>
      <c r="H168" s="85">
        <f t="shared" si="22"/>
      </c>
      <c r="I168" s="85" t="e">
        <f t="shared" si="23"/>
        <v>#VALUE!</v>
      </c>
      <c r="J168" s="74"/>
      <c r="K168" s="96"/>
      <c r="L168" s="15"/>
      <c r="N168" s="89">
        <f>IF(H168="","",(N157+H168))</f>
      </c>
      <c r="O168" s="89">
        <f>O157+F168</f>
        <v>2123.0999999999995</v>
      </c>
    </row>
    <row r="169" spans="1:15" ht="15" customHeight="1">
      <c r="A169" s="12"/>
      <c r="B169" s="23">
        <f t="shared" si="24"/>
      </c>
      <c r="C169" s="14"/>
      <c r="D169" s="13"/>
      <c r="E169" s="26">
        <f t="shared" si="25"/>
      </c>
      <c r="F169" s="14"/>
      <c r="G169" s="84">
        <f t="shared" si="21"/>
      </c>
      <c r="H169" s="85">
        <f t="shared" si="22"/>
      </c>
      <c r="I169" s="85" t="e">
        <f t="shared" si="23"/>
        <v>#VALUE!</v>
      </c>
      <c r="J169" s="74"/>
      <c r="K169" s="96"/>
      <c r="L169" s="15"/>
      <c r="N169" s="89">
        <f aca="true" t="shared" si="34" ref="N169:N182">IF(H169="","",(N168+H169))</f>
      </c>
      <c r="O169" s="89">
        <f aca="true" t="shared" si="35" ref="O169:O182">O168+F169</f>
        <v>2123.0999999999995</v>
      </c>
    </row>
    <row r="170" spans="1:15" ht="15" customHeight="1">
      <c r="A170" s="12"/>
      <c r="B170" s="23">
        <f t="shared" si="24"/>
      </c>
      <c r="C170" s="14"/>
      <c r="D170" s="13"/>
      <c r="E170" s="26">
        <f t="shared" si="25"/>
      </c>
      <c r="F170" s="14"/>
      <c r="G170" s="84">
        <f t="shared" si="21"/>
      </c>
      <c r="H170" s="85">
        <f t="shared" si="22"/>
      </c>
      <c r="I170" s="85" t="e">
        <f t="shared" si="23"/>
        <v>#VALUE!</v>
      </c>
      <c r="J170" s="74"/>
      <c r="K170" s="96"/>
      <c r="L170" s="15"/>
      <c r="N170" s="89">
        <f t="shared" si="34"/>
      </c>
      <c r="O170" s="89">
        <f t="shared" si="35"/>
        <v>2123.0999999999995</v>
      </c>
    </row>
    <row r="171" spans="1:15" ht="15" customHeight="1">
      <c r="A171" s="12"/>
      <c r="B171" s="23">
        <f t="shared" si="24"/>
      </c>
      <c r="C171" s="14"/>
      <c r="D171" s="13"/>
      <c r="E171" s="26">
        <f t="shared" si="25"/>
      </c>
      <c r="F171" s="14"/>
      <c r="G171" s="84">
        <f t="shared" si="21"/>
      </c>
      <c r="H171" s="85">
        <f t="shared" si="22"/>
      </c>
      <c r="I171" s="85" t="e">
        <f t="shared" si="23"/>
        <v>#VALUE!</v>
      </c>
      <c r="J171" s="74"/>
      <c r="K171" s="96"/>
      <c r="L171" s="15"/>
      <c r="N171" s="89">
        <f t="shared" si="34"/>
      </c>
      <c r="O171" s="89">
        <f t="shared" si="35"/>
        <v>2123.0999999999995</v>
      </c>
    </row>
    <row r="172" spans="1:15" ht="15" customHeight="1">
      <c r="A172" s="12"/>
      <c r="B172" s="23">
        <f t="shared" si="24"/>
      </c>
      <c r="C172" s="14"/>
      <c r="D172" s="13"/>
      <c r="E172" s="26">
        <f t="shared" si="25"/>
      </c>
      <c r="F172" s="14"/>
      <c r="G172" s="84">
        <f t="shared" si="21"/>
      </c>
      <c r="H172" s="85">
        <f t="shared" si="22"/>
      </c>
      <c r="I172" s="85" t="e">
        <f t="shared" si="23"/>
        <v>#VALUE!</v>
      </c>
      <c r="J172" s="74"/>
      <c r="K172" s="96"/>
      <c r="L172" s="15"/>
      <c r="N172" s="89">
        <f t="shared" si="34"/>
      </c>
      <c r="O172" s="89">
        <f t="shared" si="35"/>
        <v>2123.0999999999995</v>
      </c>
    </row>
    <row r="173" spans="1:15" ht="15" customHeight="1">
      <c r="A173" s="12"/>
      <c r="B173" s="23">
        <f t="shared" si="24"/>
      </c>
      <c r="C173" s="14"/>
      <c r="D173" s="13"/>
      <c r="E173" s="26">
        <f t="shared" si="25"/>
      </c>
      <c r="F173" s="14"/>
      <c r="G173" s="84">
        <f t="shared" si="21"/>
      </c>
      <c r="H173" s="85">
        <f t="shared" si="22"/>
      </c>
      <c r="I173" s="85" t="e">
        <f t="shared" si="23"/>
        <v>#VALUE!</v>
      </c>
      <c r="J173" s="74"/>
      <c r="K173" s="96"/>
      <c r="L173" s="15"/>
      <c r="N173" s="89">
        <f t="shared" si="34"/>
      </c>
      <c r="O173" s="89">
        <f t="shared" si="35"/>
        <v>2123.0999999999995</v>
      </c>
    </row>
    <row r="174" spans="1:15" ht="15" customHeight="1">
      <c r="A174" s="12"/>
      <c r="B174" s="23">
        <f t="shared" si="24"/>
      </c>
      <c r="C174" s="14"/>
      <c r="D174" s="13"/>
      <c r="E174" s="26">
        <f t="shared" si="25"/>
      </c>
      <c r="F174" s="14"/>
      <c r="G174" s="84">
        <f t="shared" si="21"/>
      </c>
      <c r="H174" s="85">
        <f t="shared" si="22"/>
      </c>
      <c r="I174" s="85" t="e">
        <f t="shared" si="23"/>
        <v>#VALUE!</v>
      </c>
      <c r="J174" s="74"/>
      <c r="K174" s="96"/>
      <c r="L174" s="15"/>
      <c r="N174" s="89">
        <f t="shared" si="34"/>
      </c>
      <c r="O174" s="89">
        <f t="shared" si="35"/>
        <v>2123.0999999999995</v>
      </c>
    </row>
    <row r="175" spans="1:15" ht="15" customHeight="1">
      <c r="A175" s="12"/>
      <c r="B175" s="23">
        <f t="shared" si="24"/>
      </c>
      <c r="C175" s="14"/>
      <c r="D175" s="13"/>
      <c r="E175" s="26">
        <f t="shared" si="25"/>
      </c>
      <c r="F175" s="14"/>
      <c r="G175" s="84">
        <f t="shared" si="21"/>
      </c>
      <c r="H175" s="85">
        <f t="shared" si="22"/>
      </c>
      <c r="I175" s="85" t="e">
        <f t="shared" si="23"/>
        <v>#VALUE!</v>
      </c>
      <c r="J175" s="74"/>
      <c r="K175" s="96"/>
      <c r="L175" s="15"/>
      <c r="N175" s="89">
        <f t="shared" si="34"/>
      </c>
      <c r="O175" s="89">
        <f t="shared" si="35"/>
        <v>2123.0999999999995</v>
      </c>
    </row>
    <row r="176" spans="1:15" ht="15" customHeight="1">
      <c r="A176" s="12"/>
      <c r="B176" s="23">
        <f t="shared" si="24"/>
      </c>
      <c r="C176" s="14"/>
      <c r="D176" s="13"/>
      <c r="E176" s="26">
        <f t="shared" si="25"/>
      </c>
      <c r="F176" s="14"/>
      <c r="G176" s="84">
        <f t="shared" si="21"/>
      </c>
      <c r="H176" s="85">
        <f t="shared" si="22"/>
      </c>
      <c r="I176" s="85" t="e">
        <f t="shared" si="23"/>
        <v>#VALUE!</v>
      </c>
      <c r="J176" s="74"/>
      <c r="K176" s="96"/>
      <c r="L176" s="15"/>
      <c r="N176" s="89">
        <f t="shared" si="34"/>
      </c>
      <c r="O176" s="89">
        <f t="shared" si="35"/>
        <v>2123.0999999999995</v>
      </c>
    </row>
    <row r="177" spans="1:15" ht="15" customHeight="1">
      <c r="A177" s="12"/>
      <c r="B177" s="23">
        <f t="shared" si="24"/>
      </c>
      <c r="C177" s="14"/>
      <c r="D177" s="13"/>
      <c r="E177" s="26">
        <f t="shared" si="25"/>
      </c>
      <c r="F177" s="14"/>
      <c r="G177" s="84">
        <f aca="true" t="shared" si="36" ref="G177:G199">IF(C177="","",C177/D177)</f>
      </c>
      <c r="H177" s="85">
        <f aca="true" t="shared" si="37" ref="H177:H199">IF(C177="","",(B177-20)/E177)</f>
      </c>
      <c r="I177" s="85" t="e">
        <f aca="true" t="shared" si="38" ref="I177:I199">IF(N177=0,0,N177/O177)</f>
        <v>#VALUE!</v>
      </c>
      <c r="J177" s="74"/>
      <c r="K177" s="96"/>
      <c r="L177" s="15"/>
      <c r="N177" s="89">
        <f t="shared" si="34"/>
      </c>
      <c r="O177" s="89">
        <f t="shared" si="35"/>
        <v>2123.0999999999995</v>
      </c>
    </row>
    <row r="178" spans="1:15" ht="15" customHeight="1">
      <c r="A178" s="12"/>
      <c r="B178" s="23">
        <f t="shared" si="24"/>
      </c>
      <c r="C178" s="14"/>
      <c r="D178" s="13"/>
      <c r="E178" s="26">
        <f t="shared" si="25"/>
      </c>
      <c r="F178" s="14"/>
      <c r="G178" s="84">
        <f t="shared" si="36"/>
      </c>
      <c r="H178" s="85">
        <f t="shared" si="37"/>
      </c>
      <c r="I178" s="85" t="e">
        <f t="shared" si="38"/>
        <v>#VALUE!</v>
      </c>
      <c r="J178" s="74"/>
      <c r="K178" s="96"/>
      <c r="L178" s="15"/>
      <c r="N178" s="89">
        <f t="shared" si="34"/>
      </c>
      <c r="O178" s="89">
        <f t="shared" si="35"/>
        <v>2123.0999999999995</v>
      </c>
    </row>
    <row r="179" spans="1:15" ht="15" customHeight="1">
      <c r="A179" s="12"/>
      <c r="B179" s="23">
        <f aca="true" t="shared" si="39" ref="B179:B199">IF(A179="","",B178+C179)</f>
      </c>
      <c r="C179" s="14"/>
      <c r="D179" s="13"/>
      <c r="E179" s="26">
        <f aca="true" t="shared" si="40" ref="E179:E199">IF(D179=0,"",(E178+D179))</f>
      </c>
      <c r="F179" s="14"/>
      <c r="G179" s="84">
        <f t="shared" si="36"/>
      </c>
      <c r="H179" s="85">
        <f t="shared" si="37"/>
      </c>
      <c r="I179" s="85" t="e">
        <f t="shared" si="38"/>
        <v>#VALUE!</v>
      </c>
      <c r="J179" s="74"/>
      <c r="K179" s="96"/>
      <c r="L179" s="15"/>
      <c r="N179" s="89">
        <f t="shared" si="34"/>
      </c>
      <c r="O179" s="89">
        <f t="shared" si="35"/>
        <v>2123.0999999999995</v>
      </c>
    </row>
    <row r="180" spans="1:15" ht="15" customHeight="1">
      <c r="A180" s="12"/>
      <c r="B180" s="23">
        <f t="shared" si="39"/>
      </c>
      <c r="C180" s="14"/>
      <c r="D180" s="13"/>
      <c r="E180" s="26">
        <f t="shared" si="40"/>
      </c>
      <c r="F180" s="14"/>
      <c r="G180" s="84">
        <f t="shared" si="36"/>
      </c>
      <c r="H180" s="85">
        <f t="shared" si="37"/>
      </c>
      <c r="I180" s="85" t="e">
        <f t="shared" si="38"/>
        <v>#VALUE!</v>
      </c>
      <c r="J180" s="74"/>
      <c r="K180" s="96"/>
      <c r="L180" s="15"/>
      <c r="N180" s="89">
        <f t="shared" si="34"/>
      </c>
      <c r="O180" s="89">
        <f t="shared" si="35"/>
        <v>2123.0999999999995</v>
      </c>
    </row>
    <row r="181" spans="1:15" ht="15" customHeight="1">
      <c r="A181" s="12"/>
      <c r="B181" s="23">
        <f t="shared" si="39"/>
      </c>
      <c r="C181" s="14"/>
      <c r="D181" s="13"/>
      <c r="E181" s="26">
        <f t="shared" si="40"/>
      </c>
      <c r="F181" s="14"/>
      <c r="G181" s="84">
        <f t="shared" si="36"/>
      </c>
      <c r="H181" s="85">
        <f t="shared" si="37"/>
      </c>
      <c r="I181" s="85" t="e">
        <f t="shared" si="38"/>
        <v>#VALUE!</v>
      </c>
      <c r="J181" s="74"/>
      <c r="K181" s="96"/>
      <c r="L181" s="15"/>
      <c r="N181" s="89">
        <f t="shared" si="34"/>
      </c>
      <c r="O181" s="89">
        <f t="shared" si="35"/>
        <v>2123.0999999999995</v>
      </c>
    </row>
    <row r="182" spans="1:15" ht="15" customHeight="1">
      <c r="A182" s="12"/>
      <c r="B182" s="23">
        <f t="shared" si="39"/>
      </c>
      <c r="C182" s="14"/>
      <c r="D182" s="13"/>
      <c r="E182" s="26">
        <f t="shared" si="40"/>
      </c>
      <c r="F182" s="14"/>
      <c r="G182" s="84">
        <f t="shared" si="36"/>
      </c>
      <c r="H182" s="85">
        <f t="shared" si="37"/>
      </c>
      <c r="I182" s="85" t="e">
        <f t="shared" si="38"/>
        <v>#VALUE!</v>
      </c>
      <c r="J182" s="74"/>
      <c r="K182" s="96"/>
      <c r="L182" s="15"/>
      <c r="N182" s="89">
        <f t="shared" si="34"/>
      </c>
      <c r="O182" s="89">
        <f t="shared" si="35"/>
        <v>2123.0999999999995</v>
      </c>
    </row>
    <row r="183" spans="1:15" ht="15" customHeight="1">
      <c r="A183" s="12"/>
      <c r="B183" s="23">
        <f t="shared" si="39"/>
      </c>
      <c r="C183" s="14"/>
      <c r="D183" s="13"/>
      <c r="E183" s="26">
        <f t="shared" si="40"/>
      </c>
      <c r="F183" s="14"/>
      <c r="G183" s="84">
        <f t="shared" si="36"/>
      </c>
      <c r="H183" s="85">
        <f t="shared" si="37"/>
      </c>
      <c r="I183" s="85" t="e">
        <f t="shared" si="38"/>
        <v>#VALUE!</v>
      </c>
      <c r="J183" s="74"/>
      <c r="K183" s="96"/>
      <c r="L183" s="15"/>
      <c r="N183" s="89">
        <f>IF(H183="","",(N170+H183))</f>
      </c>
      <c r="O183" s="89">
        <f>O170+F183</f>
        <v>2123.0999999999995</v>
      </c>
    </row>
    <row r="184" spans="1:15" ht="15" customHeight="1">
      <c r="A184" s="12"/>
      <c r="B184" s="23">
        <f t="shared" si="39"/>
      </c>
      <c r="C184" s="14"/>
      <c r="D184" s="13"/>
      <c r="E184" s="26">
        <f t="shared" si="40"/>
      </c>
      <c r="F184" s="14"/>
      <c r="G184" s="84">
        <f t="shared" si="36"/>
      </c>
      <c r="H184" s="85">
        <f t="shared" si="37"/>
      </c>
      <c r="I184" s="85" t="e">
        <f t="shared" si="38"/>
        <v>#VALUE!</v>
      </c>
      <c r="J184" s="74"/>
      <c r="K184" s="96"/>
      <c r="L184" s="15"/>
      <c r="N184" s="89">
        <f aca="true" t="shared" si="41" ref="N184:N194">IF(H184="","",(N183+H184))</f>
      </c>
      <c r="O184" s="89">
        <f aca="true" t="shared" si="42" ref="O184:O194">O183+F184</f>
        <v>2123.0999999999995</v>
      </c>
    </row>
    <row r="185" spans="1:15" ht="15" customHeight="1">
      <c r="A185" s="12"/>
      <c r="B185" s="23">
        <f t="shared" si="39"/>
      </c>
      <c r="C185" s="14"/>
      <c r="D185" s="13"/>
      <c r="E185" s="26">
        <f t="shared" si="40"/>
      </c>
      <c r="F185" s="14"/>
      <c r="G185" s="84">
        <f t="shared" si="36"/>
      </c>
      <c r="H185" s="85">
        <f t="shared" si="37"/>
      </c>
      <c r="I185" s="85" t="e">
        <f t="shared" si="38"/>
        <v>#VALUE!</v>
      </c>
      <c r="J185" s="74"/>
      <c r="K185" s="96"/>
      <c r="L185" s="15"/>
      <c r="N185" s="89">
        <f t="shared" si="41"/>
      </c>
      <c r="O185" s="89">
        <f t="shared" si="42"/>
        <v>2123.0999999999995</v>
      </c>
    </row>
    <row r="186" spans="1:15" ht="15" customHeight="1">
      <c r="A186" s="12"/>
      <c r="B186" s="23">
        <f t="shared" si="39"/>
      </c>
      <c r="C186" s="14"/>
      <c r="D186" s="13"/>
      <c r="E186" s="26">
        <f t="shared" si="40"/>
      </c>
      <c r="F186" s="14"/>
      <c r="G186" s="84">
        <f t="shared" si="36"/>
      </c>
      <c r="H186" s="85">
        <f t="shared" si="37"/>
      </c>
      <c r="I186" s="85" t="e">
        <f t="shared" si="38"/>
        <v>#VALUE!</v>
      </c>
      <c r="J186" s="74"/>
      <c r="K186" s="96"/>
      <c r="L186" s="15"/>
      <c r="N186" s="89">
        <f t="shared" si="41"/>
      </c>
      <c r="O186" s="89">
        <f t="shared" si="42"/>
        <v>2123.0999999999995</v>
      </c>
    </row>
    <row r="187" spans="1:15" ht="15" customHeight="1">
      <c r="A187" s="12"/>
      <c r="B187" s="23">
        <f t="shared" si="39"/>
      </c>
      <c r="C187" s="14"/>
      <c r="D187" s="13"/>
      <c r="E187" s="26">
        <f t="shared" si="40"/>
      </c>
      <c r="F187" s="14"/>
      <c r="G187" s="84">
        <f t="shared" si="36"/>
      </c>
      <c r="H187" s="85">
        <f t="shared" si="37"/>
      </c>
      <c r="I187" s="85" t="e">
        <f t="shared" si="38"/>
        <v>#VALUE!</v>
      </c>
      <c r="J187" s="74"/>
      <c r="K187" s="96"/>
      <c r="L187" s="15"/>
      <c r="N187" s="89">
        <f t="shared" si="41"/>
      </c>
      <c r="O187" s="89">
        <f t="shared" si="42"/>
        <v>2123.0999999999995</v>
      </c>
    </row>
    <row r="188" spans="1:15" ht="15" customHeight="1">
      <c r="A188" s="12"/>
      <c r="B188" s="23">
        <f t="shared" si="39"/>
      </c>
      <c r="C188" s="14"/>
      <c r="D188" s="13"/>
      <c r="E188" s="26">
        <f t="shared" si="40"/>
      </c>
      <c r="F188" s="14"/>
      <c r="G188" s="84">
        <f t="shared" si="36"/>
      </c>
      <c r="H188" s="85">
        <f t="shared" si="37"/>
      </c>
      <c r="I188" s="85" t="e">
        <f t="shared" si="38"/>
        <v>#VALUE!</v>
      </c>
      <c r="J188" s="74"/>
      <c r="K188" s="96"/>
      <c r="L188" s="15"/>
      <c r="N188" s="89">
        <f t="shared" si="41"/>
      </c>
      <c r="O188" s="89">
        <f t="shared" si="42"/>
        <v>2123.0999999999995</v>
      </c>
    </row>
    <row r="189" spans="1:15" ht="15" customHeight="1">
      <c r="A189" s="12"/>
      <c r="B189" s="23">
        <f t="shared" si="39"/>
      </c>
      <c r="C189" s="14"/>
      <c r="D189" s="13"/>
      <c r="E189" s="26">
        <f t="shared" si="40"/>
      </c>
      <c r="F189" s="14"/>
      <c r="G189" s="84">
        <f t="shared" si="36"/>
      </c>
      <c r="H189" s="85">
        <f t="shared" si="37"/>
      </c>
      <c r="I189" s="85" t="e">
        <f t="shared" si="38"/>
        <v>#VALUE!</v>
      </c>
      <c r="J189" s="74"/>
      <c r="K189" s="96"/>
      <c r="L189" s="15"/>
      <c r="N189" s="89">
        <f t="shared" si="41"/>
      </c>
      <c r="O189" s="89">
        <f t="shared" si="42"/>
        <v>2123.0999999999995</v>
      </c>
    </row>
    <row r="190" spans="1:15" ht="15" customHeight="1">
      <c r="A190" s="12"/>
      <c r="B190" s="23">
        <f t="shared" si="39"/>
      </c>
      <c r="C190" s="14"/>
      <c r="D190" s="13"/>
      <c r="E190" s="26">
        <f t="shared" si="40"/>
      </c>
      <c r="F190" s="14"/>
      <c r="G190" s="84">
        <f t="shared" si="36"/>
      </c>
      <c r="H190" s="85">
        <f t="shared" si="37"/>
      </c>
      <c r="I190" s="85" t="e">
        <f t="shared" si="38"/>
        <v>#VALUE!</v>
      </c>
      <c r="J190" s="74"/>
      <c r="K190" s="96"/>
      <c r="L190" s="15"/>
      <c r="N190" s="89">
        <f t="shared" si="41"/>
      </c>
      <c r="O190" s="89">
        <f t="shared" si="42"/>
        <v>2123.0999999999995</v>
      </c>
    </row>
    <row r="191" spans="1:15" ht="15" customHeight="1">
      <c r="A191" s="12"/>
      <c r="B191" s="23">
        <f t="shared" si="39"/>
      </c>
      <c r="C191" s="14"/>
      <c r="D191" s="13"/>
      <c r="E191" s="26">
        <f t="shared" si="40"/>
      </c>
      <c r="F191" s="14"/>
      <c r="G191" s="84">
        <f t="shared" si="36"/>
      </c>
      <c r="H191" s="85">
        <f t="shared" si="37"/>
      </c>
      <c r="I191" s="85" t="e">
        <f t="shared" si="38"/>
        <v>#VALUE!</v>
      </c>
      <c r="J191" s="74"/>
      <c r="K191" s="96"/>
      <c r="L191" s="15"/>
      <c r="N191" s="89">
        <f t="shared" si="41"/>
      </c>
      <c r="O191" s="89">
        <f t="shared" si="42"/>
        <v>2123.0999999999995</v>
      </c>
    </row>
    <row r="192" spans="1:15" ht="15" customHeight="1">
      <c r="A192" s="12"/>
      <c r="B192" s="23">
        <f t="shared" si="39"/>
      </c>
      <c r="C192" s="14"/>
      <c r="D192" s="13"/>
      <c r="E192" s="26">
        <f t="shared" si="40"/>
      </c>
      <c r="F192" s="14"/>
      <c r="G192" s="84">
        <f t="shared" si="36"/>
      </c>
      <c r="H192" s="85">
        <f t="shared" si="37"/>
      </c>
      <c r="I192" s="85" t="e">
        <f t="shared" si="38"/>
        <v>#VALUE!</v>
      </c>
      <c r="J192" s="74"/>
      <c r="K192" s="96"/>
      <c r="L192" s="15"/>
      <c r="N192" s="89">
        <f t="shared" si="41"/>
      </c>
      <c r="O192" s="89">
        <f t="shared" si="42"/>
        <v>2123.0999999999995</v>
      </c>
    </row>
    <row r="193" spans="1:15" ht="15" customHeight="1">
      <c r="A193" s="12"/>
      <c r="B193" s="23">
        <f t="shared" si="39"/>
      </c>
      <c r="C193" s="14"/>
      <c r="D193" s="13"/>
      <c r="E193" s="26">
        <f t="shared" si="40"/>
      </c>
      <c r="F193" s="14"/>
      <c r="G193" s="84">
        <f t="shared" si="36"/>
      </c>
      <c r="H193" s="85">
        <f t="shared" si="37"/>
      </c>
      <c r="I193" s="85" t="e">
        <f t="shared" si="38"/>
        <v>#VALUE!</v>
      </c>
      <c r="J193" s="74"/>
      <c r="K193" s="96"/>
      <c r="L193" s="15"/>
      <c r="N193" s="89">
        <f t="shared" si="41"/>
      </c>
      <c r="O193" s="89">
        <f t="shared" si="42"/>
        <v>2123.0999999999995</v>
      </c>
    </row>
    <row r="194" spans="1:15" ht="15" customHeight="1">
      <c r="A194" s="12"/>
      <c r="B194" s="23">
        <f t="shared" si="39"/>
      </c>
      <c r="C194" s="14"/>
      <c r="D194" s="13"/>
      <c r="E194" s="26">
        <f t="shared" si="40"/>
      </c>
      <c r="F194" s="14"/>
      <c r="G194" s="84">
        <f t="shared" si="36"/>
      </c>
      <c r="H194" s="85">
        <f t="shared" si="37"/>
      </c>
      <c r="I194" s="85" t="e">
        <f t="shared" si="38"/>
        <v>#VALUE!</v>
      </c>
      <c r="J194" s="74"/>
      <c r="K194" s="96"/>
      <c r="L194" s="15"/>
      <c r="N194" s="89">
        <f t="shared" si="41"/>
      </c>
      <c r="O194" s="89">
        <f t="shared" si="42"/>
        <v>2123.0999999999995</v>
      </c>
    </row>
    <row r="195" spans="1:15" ht="15" customHeight="1">
      <c r="A195" s="12"/>
      <c r="B195" s="23">
        <f t="shared" si="39"/>
      </c>
      <c r="C195" s="14"/>
      <c r="D195" s="13"/>
      <c r="E195" s="26">
        <f t="shared" si="40"/>
      </c>
      <c r="F195" s="14"/>
      <c r="G195" s="84">
        <f t="shared" si="36"/>
      </c>
      <c r="H195" s="85">
        <f t="shared" si="37"/>
      </c>
      <c r="I195" s="85" t="e">
        <f t="shared" si="38"/>
        <v>#VALUE!</v>
      </c>
      <c r="J195" s="74"/>
      <c r="K195" s="96"/>
      <c r="L195" s="15"/>
      <c r="N195" s="89">
        <f>IF(H195="","",(N182+H195))</f>
      </c>
      <c r="O195" s="89">
        <f>O182+F195</f>
        <v>2123.0999999999995</v>
      </c>
    </row>
    <row r="196" spans="1:15" ht="15" customHeight="1">
      <c r="A196" s="12"/>
      <c r="B196" s="23">
        <f t="shared" si="39"/>
      </c>
      <c r="C196" s="14"/>
      <c r="D196" s="13"/>
      <c r="E196" s="26">
        <f t="shared" si="40"/>
      </c>
      <c r="F196" s="14"/>
      <c r="G196" s="84">
        <f t="shared" si="36"/>
      </c>
      <c r="H196" s="85">
        <f t="shared" si="37"/>
      </c>
      <c r="I196" s="85" t="e">
        <f t="shared" si="38"/>
        <v>#VALUE!</v>
      </c>
      <c r="J196" s="74"/>
      <c r="K196" s="96"/>
      <c r="L196" s="15"/>
      <c r="N196" s="89">
        <f>IF(H196="","",(N195+H196))</f>
      </c>
      <c r="O196" s="89">
        <f>O195+F196</f>
        <v>2123.0999999999995</v>
      </c>
    </row>
    <row r="197" spans="1:15" ht="15" customHeight="1">
      <c r="A197" s="12"/>
      <c r="B197" s="23">
        <f t="shared" si="39"/>
      </c>
      <c r="C197" s="14"/>
      <c r="D197" s="13"/>
      <c r="E197" s="26">
        <f t="shared" si="40"/>
      </c>
      <c r="F197" s="14"/>
      <c r="G197" s="84">
        <f t="shared" si="36"/>
      </c>
      <c r="H197" s="85">
        <f t="shared" si="37"/>
      </c>
      <c r="I197" s="85" t="e">
        <f t="shared" si="38"/>
        <v>#VALUE!</v>
      </c>
      <c r="J197" s="74"/>
      <c r="K197" s="96"/>
      <c r="L197" s="15"/>
      <c r="N197" s="89">
        <f>IF(H197="","",(N186+H197))</f>
      </c>
      <c r="O197" s="89">
        <f>O186+F197</f>
        <v>2123.0999999999995</v>
      </c>
    </row>
    <row r="198" spans="1:15" ht="15" customHeight="1">
      <c r="A198" s="12"/>
      <c r="B198" s="23">
        <f t="shared" si="39"/>
      </c>
      <c r="C198" s="14"/>
      <c r="D198" s="13"/>
      <c r="E198" s="26">
        <f t="shared" si="40"/>
      </c>
      <c r="F198" s="14"/>
      <c r="G198" s="84">
        <f t="shared" si="36"/>
      </c>
      <c r="H198" s="85">
        <f t="shared" si="37"/>
      </c>
      <c r="I198" s="85" t="e">
        <f t="shared" si="38"/>
        <v>#VALUE!</v>
      </c>
      <c r="J198" s="74"/>
      <c r="K198" s="96"/>
      <c r="L198" s="15"/>
      <c r="N198" s="89">
        <f>IF(H198="","",(N197+H198))</f>
      </c>
      <c r="O198" s="89">
        <f>O197+F198</f>
        <v>2123.0999999999995</v>
      </c>
    </row>
    <row r="199" spans="1:15" ht="15" customHeight="1">
      <c r="A199" s="12"/>
      <c r="B199" s="23">
        <f t="shared" si="39"/>
      </c>
      <c r="C199" s="14"/>
      <c r="D199" s="13"/>
      <c r="E199" s="26">
        <f t="shared" si="40"/>
      </c>
      <c r="F199" s="14"/>
      <c r="G199" s="84">
        <f t="shared" si="36"/>
      </c>
      <c r="H199" s="85">
        <f t="shared" si="37"/>
      </c>
      <c r="I199" s="85" t="e">
        <f t="shared" si="38"/>
        <v>#VALUE!</v>
      </c>
      <c r="J199" s="74"/>
      <c r="K199" s="96"/>
      <c r="L199" s="15"/>
      <c r="N199" s="89">
        <f>IF(H199="","",(N198+H199))</f>
      </c>
      <c r="O199" s="89">
        <f>O198+F199</f>
        <v>2123.0999999999995</v>
      </c>
    </row>
  </sheetData>
  <sheetProtection/>
  <mergeCells count="2">
    <mergeCell ref="L3:L4"/>
    <mergeCell ref="A3:A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PageLayoutView="0" workbookViewId="0" topLeftCell="A1">
      <selection activeCell="A1" sqref="A1"/>
    </sheetView>
  </sheetViews>
  <sheetFormatPr defaultColWidth="9.625" defaultRowHeight="30" customHeight="1"/>
  <cols>
    <col min="1" max="1" width="15.625" style="51" customWidth="1"/>
    <col min="2" max="2" width="15.625" style="52" customWidth="1"/>
    <col min="3" max="3" width="10.625" style="34" customWidth="1"/>
    <col min="4" max="4" width="10.625" style="33" customWidth="1"/>
    <col min="5" max="5" width="10.625" style="34" customWidth="1"/>
    <col min="6" max="6" width="10.625" style="33" customWidth="1"/>
    <col min="7" max="7" width="20.625" style="34" customWidth="1"/>
    <col min="8" max="8" width="7.625" style="35" customWidth="1"/>
    <col min="9" max="9" width="9.625" style="33" customWidth="1"/>
    <col min="10" max="16384" width="9.625" style="36" customWidth="1"/>
  </cols>
  <sheetData>
    <row r="2" spans="1:6" ht="30" customHeight="1">
      <c r="A2" s="33" t="s">
        <v>16</v>
      </c>
      <c r="B2" s="34"/>
      <c r="D2" s="34"/>
      <c r="E2" s="33"/>
      <c r="F2" s="34"/>
    </row>
    <row r="3" spans="1:8" ht="24.75" customHeight="1">
      <c r="A3" s="102" t="s">
        <v>0</v>
      </c>
      <c r="B3" s="64" t="s">
        <v>3</v>
      </c>
      <c r="C3" s="65" t="s">
        <v>4</v>
      </c>
      <c r="D3" s="66" t="s">
        <v>6</v>
      </c>
      <c r="E3" s="65" t="s">
        <v>8</v>
      </c>
      <c r="F3" s="65" t="s">
        <v>17</v>
      </c>
      <c r="G3" s="65" t="s">
        <v>6</v>
      </c>
      <c r="H3" s="67" t="s">
        <v>19</v>
      </c>
    </row>
    <row r="4" spans="1:9" s="38" customFormat="1" ht="24.75" customHeight="1">
      <c r="A4" s="103"/>
      <c r="B4" s="68" t="s">
        <v>2</v>
      </c>
      <c r="C4" s="69" t="s">
        <v>2</v>
      </c>
      <c r="D4" s="70" t="s">
        <v>5</v>
      </c>
      <c r="E4" s="69" t="s">
        <v>7</v>
      </c>
      <c r="F4" s="70" t="s">
        <v>7</v>
      </c>
      <c r="G4" s="69" t="s">
        <v>14</v>
      </c>
      <c r="H4" s="71" t="s">
        <v>18</v>
      </c>
      <c r="I4" s="37"/>
    </row>
    <row r="5" spans="1:8" ht="30" customHeight="1">
      <c r="A5" s="39"/>
      <c r="B5" s="40"/>
      <c r="C5" s="41"/>
      <c r="D5" s="42"/>
      <c r="E5" s="41"/>
      <c r="F5" s="42"/>
      <c r="G5" s="41"/>
      <c r="H5" s="53"/>
    </row>
    <row r="6" spans="1:8" ht="30" customHeight="1">
      <c r="A6" s="43"/>
      <c r="B6" s="44"/>
      <c r="C6" s="45"/>
      <c r="D6" s="46"/>
      <c r="E6" s="45"/>
      <c r="F6" s="46"/>
      <c r="G6" s="45"/>
      <c r="H6" s="54"/>
    </row>
    <row r="7" spans="1:8" ht="30" customHeight="1">
      <c r="A7" s="43"/>
      <c r="B7" s="44"/>
      <c r="C7" s="45"/>
      <c r="D7" s="46"/>
      <c r="E7" s="45"/>
      <c r="F7" s="46"/>
      <c r="G7" s="45"/>
      <c r="H7" s="54"/>
    </row>
    <row r="8" spans="1:8" ht="30" customHeight="1">
      <c r="A8" s="43"/>
      <c r="B8" s="44"/>
      <c r="C8" s="45"/>
      <c r="D8" s="46"/>
      <c r="E8" s="45"/>
      <c r="F8" s="46"/>
      <c r="G8" s="45"/>
      <c r="H8" s="54"/>
    </row>
    <row r="9" spans="1:8" ht="30" customHeight="1">
      <c r="A9" s="43"/>
      <c r="B9" s="44"/>
      <c r="C9" s="45"/>
      <c r="D9" s="46"/>
      <c r="E9" s="45"/>
      <c r="F9" s="46"/>
      <c r="G9" s="45"/>
      <c r="H9" s="54"/>
    </row>
    <row r="10" spans="1:8" ht="30" customHeight="1">
      <c r="A10" s="43"/>
      <c r="B10" s="44"/>
      <c r="C10" s="45"/>
      <c r="D10" s="46"/>
      <c r="E10" s="45"/>
      <c r="F10" s="46"/>
      <c r="G10" s="45"/>
      <c r="H10" s="54"/>
    </row>
    <row r="11" spans="1:8" ht="30" customHeight="1">
      <c r="A11" s="43"/>
      <c r="B11" s="44"/>
      <c r="C11" s="45"/>
      <c r="D11" s="46"/>
      <c r="E11" s="45"/>
      <c r="F11" s="46"/>
      <c r="G11" s="45"/>
      <c r="H11" s="54"/>
    </row>
    <row r="12" spans="1:8" ht="30" customHeight="1">
      <c r="A12" s="43"/>
      <c r="B12" s="44"/>
      <c r="C12" s="45"/>
      <c r="D12" s="46"/>
      <c r="E12" s="45"/>
      <c r="F12" s="46"/>
      <c r="G12" s="45"/>
      <c r="H12" s="54"/>
    </row>
    <row r="13" spans="1:8" ht="30" customHeight="1">
      <c r="A13" s="43"/>
      <c r="B13" s="44"/>
      <c r="C13" s="45"/>
      <c r="D13" s="46"/>
      <c r="E13" s="45"/>
      <c r="F13" s="46"/>
      <c r="G13" s="45"/>
      <c r="H13" s="54"/>
    </row>
    <row r="14" spans="1:8" ht="30" customHeight="1">
      <c r="A14" s="47"/>
      <c r="B14" s="48"/>
      <c r="C14" s="49"/>
      <c r="D14" s="50"/>
      <c r="E14" s="49"/>
      <c r="F14" s="50"/>
      <c r="G14" s="49"/>
      <c r="H14" s="55"/>
    </row>
    <row r="15" spans="1:8" ht="30" customHeight="1">
      <c r="A15" s="62"/>
      <c r="B15" s="56"/>
      <c r="C15" s="57"/>
      <c r="D15" s="58"/>
      <c r="E15" s="57"/>
      <c r="F15" s="58"/>
      <c r="G15" s="57"/>
      <c r="H15" s="63"/>
    </row>
    <row r="16" spans="2:7" ht="30" customHeight="1">
      <c r="B16" s="59"/>
      <c r="C16" s="60"/>
      <c r="D16" s="61"/>
      <c r="E16" s="60"/>
      <c r="F16" s="61"/>
      <c r="G16" s="60"/>
    </row>
    <row r="18" spans="1:6" ht="30" customHeight="1">
      <c r="A18" s="33" t="s">
        <v>16</v>
      </c>
      <c r="B18" s="34"/>
      <c r="D18" s="34"/>
      <c r="E18" s="33"/>
      <c r="F18" s="34"/>
    </row>
    <row r="19" spans="1:8" ht="24.75" customHeight="1">
      <c r="A19" s="102" t="s">
        <v>0</v>
      </c>
      <c r="B19" s="64" t="s">
        <v>3</v>
      </c>
      <c r="C19" s="65" t="s">
        <v>4</v>
      </c>
      <c r="D19" s="66" t="s">
        <v>6</v>
      </c>
      <c r="E19" s="65" t="s">
        <v>8</v>
      </c>
      <c r="F19" s="65" t="s">
        <v>17</v>
      </c>
      <c r="G19" s="65" t="s">
        <v>6</v>
      </c>
      <c r="H19" s="67" t="s">
        <v>19</v>
      </c>
    </row>
    <row r="20" spans="1:8" ht="24.75" customHeight="1">
      <c r="A20" s="103"/>
      <c r="B20" s="68" t="s">
        <v>2</v>
      </c>
      <c r="C20" s="69" t="s">
        <v>2</v>
      </c>
      <c r="D20" s="70" t="s">
        <v>5</v>
      </c>
      <c r="E20" s="69" t="s">
        <v>7</v>
      </c>
      <c r="F20" s="70" t="s">
        <v>7</v>
      </c>
      <c r="G20" s="69" t="s">
        <v>14</v>
      </c>
      <c r="H20" s="71" t="s">
        <v>18</v>
      </c>
    </row>
    <row r="21" spans="1:8" ht="30" customHeight="1">
      <c r="A21" s="39"/>
      <c r="B21" s="40"/>
      <c r="C21" s="41"/>
      <c r="D21" s="42"/>
      <c r="E21" s="41"/>
      <c r="F21" s="42"/>
      <c r="G21" s="41"/>
      <c r="H21" s="53"/>
    </row>
    <row r="22" spans="1:8" ht="30" customHeight="1">
      <c r="A22" s="43"/>
      <c r="B22" s="44"/>
      <c r="C22" s="45"/>
      <c r="D22" s="46"/>
      <c r="E22" s="45"/>
      <c r="F22" s="46"/>
      <c r="G22" s="45"/>
      <c r="H22" s="54"/>
    </row>
    <row r="23" spans="1:8" ht="30" customHeight="1">
      <c r="A23" s="43"/>
      <c r="B23" s="44"/>
      <c r="C23" s="45"/>
      <c r="D23" s="46"/>
      <c r="E23" s="45"/>
      <c r="F23" s="46"/>
      <c r="G23" s="45"/>
      <c r="H23" s="54"/>
    </row>
    <row r="24" spans="1:8" ht="30" customHeight="1">
      <c r="A24" s="43"/>
      <c r="B24" s="44"/>
      <c r="C24" s="45"/>
      <c r="D24" s="46"/>
      <c r="E24" s="45"/>
      <c r="F24" s="46"/>
      <c r="G24" s="45"/>
      <c r="H24" s="54"/>
    </row>
    <row r="25" spans="1:8" ht="30" customHeight="1">
      <c r="A25" s="43"/>
      <c r="B25" s="44"/>
      <c r="C25" s="45"/>
      <c r="D25" s="46"/>
      <c r="E25" s="45"/>
      <c r="F25" s="46"/>
      <c r="G25" s="45"/>
      <c r="H25" s="54"/>
    </row>
    <row r="26" spans="1:8" ht="30" customHeight="1">
      <c r="A26" s="43"/>
      <c r="B26" s="44"/>
      <c r="C26" s="45"/>
      <c r="D26" s="46"/>
      <c r="E26" s="45"/>
      <c r="F26" s="46"/>
      <c r="G26" s="45"/>
      <c r="H26" s="54"/>
    </row>
    <row r="27" spans="1:8" ht="30" customHeight="1">
      <c r="A27" s="43"/>
      <c r="B27" s="44"/>
      <c r="C27" s="45"/>
      <c r="D27" s="46"/>
      <c r="E27" s="45"/>
      <c r="F27" s="46"/>
      <c r="G27" s="45"/>
      <c r="H27" s="54"/>
    </row>
    <row r="28" spans="1:8" ht="30" customHeight="1">
      <c r="A28" s="43"/>
      <c r="B28" s="44"/>
      <c r="C28" s="45"/>
      <c r="D28" s="46"/>
      <c r="E28" s="45"/>
      <c r="F28" s="46"/>
      <c r="G28" s="45"/>
      <c r="H28" s="54"/>
    </row>
    <row r="29" spans="1:8" ht="30" customHeight="1">
      <c r="A29" s="43"/>
      <c r="B29" s="44"/>
      <c r="C29" s="45"/>
      <c r="D29" s="46"/>
      <c r="E29" s="45"/>
      <c r="F29" s="46"/>
      <c r="G29" s="45"/>
      <c r="H29" s="54"/>
    </row>
    <row r="30" spans="1:8" ht="30" customHeight="1">
      <c r="A30" s="47"/>
      <c r="B30" s="48"/>
      <c r="C30" s="49"/>
      <c r="D30" s="50"/>
      <c r="E30" s="49"/>
      <c r="F30" s="50"/>
      <c r="G30" s="49"/>
      <c r="H30" s="55"/>
    </row>
  </sheetData>
  <sheetProtection/>
  <mergeCells count="2">
    <mergeCell ref="A3:A4"/>
    <mergeCell ref="A19:A20"/>
  </mergeCells>
  <printOptions/>
  <pageMargins left="0.1968503937007874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hiromi</cp:lastModifiedBy>
  <cp:lastPrinted>2014-04-22T04:50:08Z</cp:lastPrinted>
  <dcterms:created xsi:type="dcterms:W3CDTF">2008-01-18T01:42:59Z</dcterms:created>
  <dcterms:modified xsi:type="dcterms:W3CDTF">2019-03-08T09:56:51Z</dcterms:modified>
  <cp:category/>
  <cp:version/>
  <cp:contentType/>
  <cp:contentStatus/>
</cp:coreProperties>
</file>